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autoCompressPictures="0"/>
  <mc:AlternateContent xmlns:mc="http://schemas.openxmlformats.org/markup-compatibility/2006">
    <mc:Choice Requires="x15">
      <x15ac:absPath xmlns:x15ac="http://schemas.microsoft.com/office/spreadsheetml/2010/11/ac" url="C:\Users\Asus\Documents\aaMegaSync\BIOFUND\BF Kfw TA stuff\Planos de Negocio - modelo\"/>
    </mc:Choice>
  </mc:AlternateContent>
  <bookViews>
    <workbookView xWindow="8820" yWindow="0" windowWidth="11670" windowHeight="8085" tabRatio="725" firstSheet="9" activeTab="14"/>
  </bookViews>
  <sheets>
    <sheet name="Como preencher" sheetId="2" r:id="rId1"/>
    <sheet name="Apoio" sheetId="13" r:id="rId2"/>
    <sheet name="Pressupostos" sheetId="1" r:id="rId3"/>
    <sheet name="Recursos Humanos" sheetId="8" r:id="rId4"/>
    <sheet name="Funcionamento" sheetId="14" r:id="rId5"/>
    <sheet name="Investimento Geral" sheetId="12" r:id="rId6"/>
    <sheet name="Detalhe Doadores" sheetId="20" r:id="rId7"/>
    <sheet name="Financiamento Estado" sheetId="16" r:id="rId8"/>
    <sheet name="Resumo Doadores" sheetId="28" r:id="rId9"/>
    <sheet name="Detalhes Receitas Próprias" sheetId="34" r:id="rId10"/>
    <sheet name="Receitas Próprias" sheetId="33" r:id="rId11"/>
    <sheet name="Output Financiamento" sheetId="27" r:id="rId12"/>
    <sheet name="Output Despesa" sheetId="23" r:id="rId13"/>
    <sheet name="Lacuna Financeira" sheetId="35" r:id="rId14"/>
    <sheet name="Gráficos " sheetId="2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ERGY\RG" localSheetId="10">#REF!</definedName>
    <definedName name="\ERGY\RG" localSheetId="8">#REF!</definedName>
    <definedName name="\ERGY\RG">#REF!</definedName>
    <definedName name="\rghaezr" localSheetId="10">#REF!</definedName>
    <definedName name="\rghaezr" localSheetId="8">#REF!</definedName>
    <definedName name="\rghaezr">#REF!</definedName>
    <definedName name="\rgre\g\" localSheetId="10">#REF!</definedName>
    <definedName name="\rgre\g\" localSheetId="8">#REF!</definedName>
    <definedName name="\rgre\g\">#REF!</definedName>
    <definedName name="\rgy\eRG" localSheetId="10">#REF!</definedName>
    <definedName name="\rgy\eRG" localSheetId="8">#REF!</definedName>
    <definedName name="\rgy\eRG">#REF!</definedName>
    <definedName name="_1__123Graph_ACHART_1" hidden="1">[1]J!$B$7:$I$7</definedName>
    <definedName name="_10__123Graph_DCHART_3" hidden="1">[1]J!$B$88:$I$88</definedName>
    <definedName name="_11__123Graph_ECHART_3" hidden="1">[1]J!$B$89:$I$89</definedName>
    <definedName name="_12__123Graph_XCHART_2" hidden="1">[1]J!$B$6:$I$6</definedName>
    <definedName name="_13__123Graph_XCHART_3" hidden="1">[1]J!$B$6:$I$6</definedName>
    <definedName name="_2__123Graph_ACHART_2" hidden="1">[1]J!$B$55:$I$55</definedName>
    <definedName name="_3__123Graph_ACHART_3" hidden="1">[1]J!$B$85:$I$85</definedName>
    <definedName name="_4__123Graph_BCHART_1" hidden="1">[1]J!$B$8:$I$8</definedName>
    <definedName name="_5__123Graph_BCHART_2" hidden="1">[1]J!$B$56:$I$56</definedName>
    <definedName name="_6__123Graph_BCHART_3" hidden="1">[1]J!$B$86:$I$86</definedName>
    <definedName name="_7__123Graph_CCHART_1" hidden="1">[1]J!$B$9:$I$9</definedName>
    <definedName name="_8__123Graph_CCHART_2" hidden="1">[1]J!$B$57:$I$57</definedName>
    <definedName name="_9__123Graph_CCHART_3" hidden="1">[1]J!$B$87:$I$87</definedName>
    <definedName name="_Order1" hidden="1">255</definedName>
    <definedName name="ACTIV">[1]B!$A$6:$H$88</definedName>
    <definedName name="ALLOCAT">[1]F!$D$5:$AA$238</definedName>
    <definedName name="apagar" localSheetId="6">#REF!</definedName>
    <definedName name="apagar" localSheetId="10">#REF!</definedName>
    <definedName name="apagar" localSheetId="8">#REF!</definedName>
    <definedName name="apagar">#REF!</definedName>
    <definedName name="asd" localSheetId="6">#REF!</definedName>
    <definedName name="asd" localSheetId="7">#REF!</definedName>
    <definedName name="asd" localSheetId="4">#REF!</definedName>
    <definedName name="asd" localSheetId="10">#REF!</definedName>
    <definedName name="asd" localSheetId="3">#REF!</definedName>
    <definedName name="asd" localSheetId="8">#REF!</definedName>
    <definedName name="asd">#REF!</definedName>
    <definedName name="Cambio" localSheetId="6">#REF!</definedName>
    <definedName name="Cambio" localSheetId="7">#REF!</definedName>
    <definedName name="Cambio" localSheetId="4">#REF!</definedName>
    <definedName name="Cambio" localSheetId="10">#REF!</definedName>
    <definedName name="Cambio" localSheetId="3">#REF!</definedName>
    <definedName name="Cambio" localSheetId="8">#REF!</definedName>
    <definedName name="Cambio">#REF!</definedName>
    <definedName name="Cat" localSheetId="6">#REF!</definedName>
    <definedName name="Cat" localSheetId="7">#REF!</definedName>
    <definedName name="Cat" localSheetId="4">#REF!</definedName>
    <definedName name="Cat" localSheetId="10">#REF!</definedName>
    <definedName name="Cat" localSheetId="3">#REF!</definedName>
    <definedName name="Cat" localSheetId="8">#REF!</definedName>
    <definedName name="Cat">#REF!</definedName>
    <definedName name="doador_1" localSheetId="10">#REF!</definedName>
    <definedName name="doador_1" localSheetId="8">#REF!</definedName>
    <definedName name="doador_1">#REF!</definedName>
    <definedName name="EÇF" localSheetId="10">#REF!</definedName>
    <definedName name="EÇF" localSheetId="8">#REF!</definedName>
    <definedName name="EÇF">#REF!</definedName>
    <definedName name="erw" localSheetId="6">#REF!</definedName>
    <definedName name="erw" localSheetId="7">#REF!</definedName>
    <definedName name="erw" localSheetId="4">#REF!</definedName>
    <definedName name="erw" localSheetId="10">#REF!</definedName>
    <definedName name="erw" localSheetId="3">#REF!</definedName>
    <definedName name="erw" localSheetId="8">#REF!</definedName>
    <definedName name="erw">#REF!</definedName>
    <definedName name="EXPDET">[1]G!$A$8:$H$185</definedName>
    <definedName name="EXPENSES">[1]J!$A$58:$H$84</definedName>
    <definedName name="EXPSUM">[1]H!$A$8:$L$136</definedName>
    <definedName name="Fonte_orçamentaria" localSheetId="10">'Recursos Humanos'!#REF!</definedName>
    <definedName name="Fonte_orçamentaria" localSheetId="8">'Recursos Humanos'!#REF!</definedName>
    <definedName name="Fonte_orçamentaria">'Recursos Humanos'!#REF!</definedName>
    <definedName name="fonteorcamentaria">Apoio!$H$13:$H$17</definedName>
    <definedName name="FUNDRAIS">[1]C!$A$10:$F$41</definedName>
    <definedName name="hhh" localSheetId="10">#REF!</definedName>
    <definedName name="hhh" localSheetId="8">#REF!</definedName>
    <definedName name="hhh">#REF!</definedName>
    <definedName name="INCALL">[1]I!$A$10:$M$124</definedName>
    <definedName name="Ind._Fonct." localSheetId="6">#REF!</definedName>
    <definedName name="Ind._Fonct." localSheetId="7">#REF!</definedName>
    <definedName name="Ind._Fonct." localSheetId="4">#REF!</definedName>
    <definedName name="Ind._Fonct." localSheetId="10">#REF!</definedName>
    <definedName name="Ind._Fonct." localSheetId="3">#REF!</definedName>
    <definedName name="Ind._Fonct." localSheetId="8">#REF!</definedName>
    <definedName name="Ind._Fonct.">#REF!</definedName>
    <definedName name="Ind._Incit." localSheetId="6">#REF!</definedName>
    <definedName name="Ind._Incit." localSheetId="7">#REF!</definedName>
    <definedName name="Ind._Incit." localSheetId="4">#REF!</definedName>
    <definedName name="Ind._Incit." localSheetId="10">#REF!</definedName>
    <definedName name="Ind._Incit." localSheetId="3">#REF!</definedName>
    <definedName name="Ind._Incit." localSheetId="8">#REF!</definedName>
    <definedName name="Ind._Incit.">#REF!</definedName>
    <definedName name="Ind._Resp." localSheetId="6">#REF!</definedName>
    <definedName name="Ind._Resp." localSheetId="7">#REF!</definedName>
    <definedName name="Ind._Resp." localSheetId="4">#REF!</definedName>
    <definedName name="Ind._Resp." localSheetId="10">#REF!</definedName>
    <definedName name="Ind._Resp." localSheetId="3">#REF!</definedName>
    <definedName name="Ind._Resp." localSheetId="8">#REF!</definedName>
    <definedName name="Ind._Resp.">#REF!</definedName>
    <definedName name="Ind._Suj." localSheetId="6">#REF!</definedName>
    <definedName name="Ind._Suj." localSheetId="7">#REF!</definedName>
    <definedName name="Ind._Suj." localSheetId="4">#REF!</definedName>
    <definedName name="Ind._Suj." localSheetId="10">#REF!</definedName>
    <definedName name="Ind._Suj." localSheetId="3">#REF!</definedName>
    <definedName name="Ind._Suj." localSheetId="8">#REF!</definedName>
    <definedName name="Ind._Suj.">#REF!</definedName>
    <definedName name="INF_SAL_2">Pressupostos!$B$5</definedName>
    <definedName name="Infl_Bens_e_Serviços">[2]Info!$B$38</definedName>
    <definedName name="Infl_Custos_de_Pessoal">[2]Info!$B$37</definedName>
    <definedName name="Infl_Despesas" localSheetId="3">[3]Pressupostos!$B$7</definedName>
    <definedName name="Infl_Despesas">[4]Pressupostos!$B$7</definedName>
    <definedName name="Infl_Geral">[2]Info!$B$36</definedName>
    <definedName name="Infl_Investimento">[2]Info!$B$39</definedName>
    <definedName name="Infl_Salários" localSheetId="3">[3]Pressupostos!$B$6</definedName>
    <definedName name="Infl_Salários">[4]Pressupostos!$B$6</definedName>
    <definedName name="inflacao_sal">[5]Summary!$N$1</definedName>
    <definedName name="koj" localSheetId="6">#REF!</definedName>
    <definedName name="koj" localSheetId="7">#REF!</definedName>
    <definedName name="koj" localSheetId="4">#REF!</definedName>
    <definedName name="koj" localSheetId="10">#REF!</definedName>
    <definedName name="koj" localSheetId="3">#REF!</definedName>
    <definedName name="koj" localSheetId="8">#REF!</definedName>
    <definedName name="koj">#REF!</definedName>
    <definedName name="laiutqnevtq" localSheetId="6">#REF!</definedName>
    <definedName name="laiutqnevtq" localSheetId="10">#REF!</definedName>
    <definedName name="laiutqnevtq" localSheetId="8">#REF!</definedName>
    <definedName name="laiutqnevtq">#REF!</definedName>
    <definedName name="LALL" localSheetId="6">#REF!</definedName>
    <definedName name="LALL" localSheetId="7">#REF!</definedName>
    <definedName name="LALL" localSheetId="4">#REF!</definedName>
    <definedName name="LALL" localSheetId="10">#REF!</definedName>
    <definedName name="LALL" localSheetId="3">#REF!</definedName>
    <definedName name="LALL" localSheetId="8">#REF!</definedName>
    <definedName name="LALL">#REF!</definedName>
    <definedName name="LANALYSIS" localSheetId="6">#REF!</definedName>
    <definedName name="LANALYSIS" localSheetId="7">#REF!</definedName>
    <definedName name="LANALYSIS" localSheetId="4">#REF!</definedName>
    <definedName name="LANALYSIS" localSheetId="10">#REF!</definedName>
    <definedName name="LANALYSIS" localSheetId="3">#REF!</definedName>
    <definedName name="LANALYSIS" localSheetId="8">#REF!</definedName>
    <definedName name="LANALYSIS">#REF!</definedName>
    <definedName name="LANDACQ">[1]E!$A$1:$Q$40</definedName>
    <definedName name="LDETAIL" localSheetId="6">#REF!</definedName>
    <definedName name="LDETAIL" localSheetId="7">#REF!</definedName>
    <definedName name="LDETAIL" localSheetId="4">#REF!</definedName>
    <definedName name="LDETAIL" localSheetId="10">#REF!</definedName>
    <definedName name="LDETAIL" localSheetId="3">#REF!</definedName>
    <definedName name="LDETAIL" localSheetId="8">#REF!</definedName>
    <definedName name="LDETAIL">#REF!</definedName>
    <definedName name="LGRAPHS" localSheetId="6">#REF!</definedName>
    <definedName name="LGRAPHS" localSheetId="7">#REF!</definedName>
    <definedName name="LGRAPHS" localSheetId="4">#REF!</definedName>
    <definedName name="LGRAPHS" localSheetId="10">#REF!</definedName>
    <definedName name="LGRAPHS" localSheetId="3">#REF!</definedName>
    <definedName name="LGRAPHS" localSheetId="8">#REF!</definedName>
    <definedName name="LGRAPHS">#REF!</definedName>
    <definedName name="LMENU" localSheetId="6">#REF!</definedName>
    <definedName name="LMENU" localSheetId="7">#REF!</definedName>
    <definedName name="LMENU" localSheetId="4">#REF!</definedName>
    <definedName name="LMENU" localSheetId="10">#REF!</definedName>
    <definedName name="LMENU" localSheetId="3">#REF!</definedName>
    <definedName name="LMENU" localSheetId="8">#REF!</definedName>
    <definedName name="LMENU">#REF!</definedName>
    <definedName name="Log" localSheetId="6">#REF!</definedName>
    <definedName name="Log" localSheetId="7">#REF!</definedName>
    <definedName name="Log" localSheetId="4">#REF!</definedName>
    <definedName name="Log" localSheetId="10">#REF!</definedName>
    <definedName name="Log" localSheetId="3">#REF!</definedName>
    <definedName name="Log" localSheetId="8">#REF!</definedName>
    <definedName name="Log">#REF!</definedName>
    <definedName name="LSUMMARY" localSheetId="6">#REF!</definedName>
    <definedName name="LSUMMARY" localSheetId="7">#REF!</definedName>
    <definedName name="LSUMMARY" localSheetId="4">#REF!</definedName>
    <definedName name="LSUMMARY" localSheetId="10">#REF!</definedName>
    <definedName name="LSUMMARY" localSheetId="3">#REF!</definedName>
    <definedName name="LSUMMARY" localSheetId="8">#REF!</definedName>
    <definedName name="LSUMMARY">#REF!</definedName>
    <definedName name="Mt_USD__2014">[6]Info!$B$29</definedName>
    <definedName name="Mt_USD_2013">[7]Info!$B$27</definedName>
    <definedName name="Mt_USD_2014">[7]Info!$B$28</definedName>
    <definedName name="Mt_USD_2015">[7]Info!$B$29</definedName>
    <definedName name="o" localSheetId="6">#REF!</definedName>
    <definedName name="o" localSheetId="10">#REF!</definedName>
    <definedName name="o" localSheetId="8">#REF!</definedName>
    <definedName name="o">#REF!</definedName>
    <definedName name="OKGHIAER" localSheetId="6">#REF!</definedName>
    <definedName name="OKGHIAER" localSheetId="10">#REF!</definedName>
    <definedName name="OKGHIAER" localSheetId="8">#REF!</definedName>
    <definedName name="OKGHIAER">#REF!</definedName>
    <definedName name="ooooo" localSheetId="10">#REF!</definedName>
    <definedName name="ooooo" localSheetId="8">#REF!</definedName>
    <definedName name="ooooo">#REF!</definedName>
    <definedName name="OPEXP">[1]D!$S$1:$AI$44</definedName>
    <definedName name="PERSONNEL">[1]D!$A$1:$P$42</definedName>
    <definedName name="_xlnm.Print_Area" localSheetId="3">'Recursos Humanos'!$A$1:$Q$33</definedName>
    <definedName name="_xlnm.Print_Titles" localSheetId="3">'Recursos Humanos'!$A:$A</definedName>
    <definedName name="Priori" localSheetId="6">#REF!</definedName>
    <definedName name="Priori" localSheetId="7">#REF!</definedName>
    <definedName name="Priori" localSheetId="4">#REF!</definedName>
    <definedName name="Priori" localSheetId="10">#REF!</definedName>
    <definedName name="Priori" localSheetId="3">#REF!</definedName>
    <definedName name="Priori" localSheetId="8">#REF!</definedName>
    <definedName name="Priori">#REF!</definedName>
    <definedName name="Prioridade">'Recursos Humanos'!$AR$4:$AR$17</definedName>
    <definedName name="prioridades">Apoio!$B$4:$B$6</definedName>
    <definedName name="probabilidade">Apoio!$A$23:$A$25</definedName>
    <definedName name="prwtoiaer" localSheetId="6">#REF!</definedName>
    <definedName name="prwtoiaer" localSheetId="10">#REF!</definedName>
    <definedName name="prwtoiaer" localSheetId="8">#REF!</definedName>
    <definedName name="prwtoiaer">#REF!</definedName>
    <definedName name="REVENUE">[1]J!$A$107:$H$118</definedName>
    <definedName name="REVEXPCOMP">[1]J!$A$13:$H$50</definedName>
    <definedName name="REVSUM">[1]H!$A$146:$L$194</definedName>
    <definedName name="Sal" localSheetId="6">#REF!</definedName>
    <definedName name="Sal" localSheetId="7">#REF!</definedName>
    <definedName name="Sal" localSheetId="4">#REF!</definedName>
    <definedName name="Sal" localSheetId="10">#REF!</definedName>
    <definedName name="Sal" localSheetId="3">#REF!</definedName>
    <definedName name="Sal" localSheetId="8">#REF!</definedName>
    <definedName name="Sal">#REF!</definedName>
    <definedName name="SDWE" localSheetId="10">#REF!</definedName>
    <definedName name="SDWE" localSheetId="8">#REF!</definedName>
    <definedName name="SDWE">#REF!</definedName>
    <definedName name="SGFwef" localSheetId="10">#REF!</definedName>
    <definedName name="SGFwef" localSheetId="8">#REF!</definedName>
    <definedName name="SGFwef">#REF!</definedName>
    <definedName name="SRHARTYG" localSheetId="10">#REF!</definedName>
    <definedName name="SRHARTYG" localSheetId="8">#REF!</definedName>
    <definedName name="SRHARTYG">#REF!</definedName>
    <definedName name="Tabvar" localSheetId="6">#REF!</definedName>
    <definedName name="Tabvar" localSheetId="7">#REF!</definedName>
    <definedName name="Tabvar" localSheetId="4">#REF!</definedName>
    <definedName name="Tabvar" localSheetId="10">#REF!</definedName>
    <definedName name="Tabvar" localSheetId="3">#REF!</definedName>
    <definedName name="Tabvar" localSheetId="8">#REF!</definedName>
    <definedName name="Tabvar">#REF!</definedName>
    <definedName name="THREATS">[1]A!$A$6:$E$40</definedName>
    <definedName name="TOTSUM">[1]H!$A$196:$L$239</definedName>
    <definedName name="Trans" localSheetId="6">#REF!</definedName>
    <definedName name="Trans" localSheetId="7">#REF!</definedName>
    <definedName name="Trans" localSheetId="4">#REF!</definedName>
    <definedName name="Trans" localSheetId="10">#REF!</definedName>
    <definedName name="Trans" localSheetId="3">#REF!</definedName>
    <definedName name="Trans" localSheetId="8">#REF!</definedName>
    <definedName name="Trans">#REF!</definedName>
    <definedName name="tyhgar" localSheetId="10">#REF!</definedName>
    <definedName name="tyhgar" localSheetId="8">#REF!</definedName>
    <definedName name="tyhgar">#REF!</definedName>
    <definedName name="USD_2011">[7]Info!$B$28</definedName>
    <definedName name="USD_2012">[7]Info!$B$29</definedName>
    <definedName name="USD_MT_2014">[2]Info!$B$28</definedName>
    <definedName name="wfe" localSheetId="10">#REF!</definedName>
    <definedName name="wfe" localSheetId="8">#REF!</definedName>
    <definedName name="wfe">#REF!</definedName>
    <definedName name="XOF_EUR" localSheetId="3">[3]Pressupostos!$B$10</definedName>
    <definedName name="XOF_EUR">[4]Pressupostos!$B$10</definedName>
    <definedName name="yuiiytcu" localSheetId="6">#REF!</definedName>
    <definedName name="yuiiytcu" localSheetId="10">#REF!</definedName>
    <definedName name="yuiiytcu" localSheetId="8">#REF!</definedName>
    <definedName name="yuiiytcu">#REF!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14" i="2" l="1"/>
  <c r="C13" i="2"/>
  <c r="C12" i="2"/>
  <c r="D27" i="8"/>
  <c r="J72" i="34" l="1"/>
  <c r="C319" i="20"/>
  <c r="E10" i="20"/>
  <c r="D20" i="20"/>
  <c r="E20" i="20" s="1"/>
  <c r="D21" i="20"/>
  <c r="E21" i="20" s="1"/>
  <c r="F21" i="20" s="1"/>
  <c r="G21" i="20" s="1"/>
  <c r="H21" i="20" s="1"/>
  <c r="I21" i="20" s="1"/>
  <c r="J21" i="20" s="1"/>
  <c r="K21" i="20" s="1"/>
  <c r="L21" i="20" s="1"/>
  <c r="D22" i="20"/>
  <c r="E22" i="20" s="1"/>
  <c r="D23" i="20"/>
  <c r="E23" i="20" s="1"/>
  <c r="F23" i="20" s="1"/>
  <c r="G23" i="20" s="1"/>
  <c r="H23" i="20" s="1"/>
  <c r="I23" i="20" s="1"/>
  <c r="J23" i="20" s="1"/>
  <c r="K23" i="20" s="1"/>
  <c r="L23" i="20" s="1"/>
  <c r="D24" i="20"/>
  <c r="E24" i="20" s="1"/>
  <c r="D25" i="20"/>
  <c r="E25" i="20" s="1"/>
  <c r="F25" i="20" s="1"/>
  <c r="G25" i="20" s="1"/>
  <c r="H25" i="20" s="1"/>
  <c r="I25" i="20" s="1"/>
  <c r="J25" i="20" s="1"/>
  <c r="K25" i="20" s="1"/>
  <c r="L25" i="20" s="1"/>
  <c r="D26" i="20"/>
  <c r="E26" i="20" s="1"/>
  <c r="D27" i="20"/>
  <c r="E27" i="20" s="1"/>
  <c r="F27" i="20" s="1"/>
  <c r="G27" i="20" s="1"/>
  <c r="H27" i="20" s="1"/>
  <c r="I27" i="20" s="1"/>
  <c r="J27" i="20" s="1"/>
  <c r="K27" i="20" s="1"/>
  <c r="L27" i="20" s="1"/>
  <c r="D28" i="20"/>
  <c r="E28" i="20" s="1"/>
  <c r="D29" i="20"/>
  <c r="E29" i="20" s="1"/>
  <c r="F29" i="20" s="1"/>
  <c r="G29" i="20" s="1"/>
  <c r="H29" i="20" s="1"/>
  <c r="I29" i="20" s="1"/>
  <c r="J29" i="20" s="1"/>
  <c r="K29" i="20" s="1"/>
  <c r="L29" i="20" s="1"/>
  <c r="D30" i="20"/>
  <c r="E30" i="20" s="1"/>
  <c r="D31" i="20"/>
  <c r="E31" i="20" s="1"/>
  <c r="F31" i="20" s="1"/>
  <c r="G31" i="20" s="1"/>
  <c r="H31" i="20" s="1"/>
  <c r="I31" i="20" s="1"/>
  <c r="J31" i="20" s="1"/>
  <c r="K31" i="20" s="1"/>
  <c r="L31" i="20" s="1"/>
  <c r="D32" i="20"/>
  <c r="E32" i="20"/>
  <c r="F32" i="20" s="1"/>
  <c r="G32" i="20" s="1"/>
  <c r="H32" i="20" s="1"/>
  <c r="I32" i="20" s="1"/>
  <c r="J32" i="20" s="1"/>
  <c r="K32" i="20" s="1"/>
  <c r="L32" i="20" s="1"/>
  <c r="D33" i="20"/>
  <c r="E33" i="20" s="1"/>
  <c r="F33" i="20" s="1"/>
  <c r="G33" i="20" s="1"/>
  <c r="H33" i="20" s="1"/>
  <c r="I33" i="20" s="1"/>
  <c r="J33" i="20" s="1"/>
  <c r="K33" i="20" s="1"/>
  <c r="L33" i="20" s="1"/>
  <c r="D34" i="20"/>
  <c r="E34" i="20" s="1"/>
  <c r="D35" i="20"/>
  <c r="E35" i="20" s="1"/>
  <c r="F35" i="20" s="1"/>
  <c r="G35" i="20" s="1"/>
  <c r="H35" i="20" s="1"/>
  <c r="I35" i="20" s="1"/>
  <c r="J35" i="20" s="1"/>
  <c r="K35" i="20" s="1"/>
  <c r="L35" i="20" s="1"/>
  <c r="D36" i="20"/>
  <c r="E36" i="20" s="1"/>
  <c r="D37" i="20"/>
  <c r="E37" i="20" s="1"/>
  <c r="F37" i="20" s="1"/>
  <c r="G37" i="20" s="1"/>
  <c r="H37" i="20" s="1"/>
  <c r="I37" i="20" s="1"/>
  <c r="J37" i="20" s="1"/>
  <c r="K37" i="20" s="1"/>
  <c r="L37" i="20" s="1"/>
  <c r="D38" i="20"/>
  <c r="E38" i="20" s="1"/>
  <c r="D39" i="20"/>
  <c r="E39" i="20" s="1"/>
  <c r="F39" i="20" s="1"/>
  <c r="G39" i="20" s="1"/>
  <c r="H39" i="20" s="1"/>
  <c r="I39" i="20" s="1"/>
  <c r="J39" i="20" s="1"/>
  <c r="K39" i="20" s="1"/>
  <c r="L39" i="20" s="1"/>
  <c r="D40" i="20"/>
  <c r="E40" i="20" s="1"/>
  <c r="D41" i="20"/>
  <c r="E41" i="20" s="1"/>
  <c r="F41" i="20" s="1"/>
  <c r="G41" i="20" s="1"/>
  <c r="H41" i="20" s="1"/>
  <c r="I41" i="20" s="1"/>
  <c r="J41" i="20" s="1"/>
  <c r="K41" i="20" s="1"/>
  <c r="L41" i="20" s="1"/>
  <c r="D42" i="20"/>
  <c r="E42" i="20" s="1"/>
  <c r="D43" i="20"/>
  <c r="E43" i="20" s="1"/>
  <c r="F43" i="20" s="1"/>
  <c r="G43" i="20" s="1"/>
  <c r="H43" i="20" s="1"/>
  <c r="I43" i="20" s="1"/>
  <c r="J43" i="20" s="1"/>
  <c r="K43" i="20" s="1"/>
  <c r="L43" i="20" s="1"/>
  <c r="D44" i="20"/>
  <c r="E44" i="20" s="1"/>
  <c r="D45" i="20"/>
  <c r="E45" i="20" s="1"/>
  <c r="F45" i="20" s="1"/>
  <c r="G45" i="20" s="1"/>
  <c r="H45" i="20" s="1"/>
  <c r="I45" i="20" s="1"/>
  <c r="J45" i="20" s="1"/>
  <c r="K45" i="20" s="1"/>
  <c r="L45" i="20" s="1"/>
  <c r="D46" i="20"/>
  <c r="E46" i="20" s="1"/>
  <c r="D47" i="20"/>
  <c r="E47" i="20" s="1"/>
  <c r="F47" i="20" s="1"/>
  <c r="G47" i="20" s="1"/>
  <c r="H47" i="20" s="1"/>
  <c r="I47" i="20" s="1"/>
  <c r="J47" i="20" s="1"/>
  <c r="K47" i="20" s="1"/>
  <c r="L47" i="20" s="1"/>
  <c r="D48" i="20"/>
  <c r="E48" i="20" s="1"/>
  <c r="D49" i="20"/>
  <c r="E49" i="20" s="1"/>
  <c r="F49" i="20" s="1"/>
  <c r="G49" i="20" s="1"/>
  <c r="H49" i="20" s="1"/>
  <c r="I49" i="20" s="1"/>
  <c r="J49" i="20" s="1"/>
  <c r="K49" i="20" s="1"/>
  <c r="L49" i="20" s="1"/>
  <c r="D50" i="20"/>
  <c r="E50" i="20" s="1"/>
  <c r="D51" i="20"/>
  <c r="E51" i="20" s="1"/>
  <c r="F51" i="20" s="1"/>
  <c r="G51" i="20" s="1"/>
  <c r="H51" i="20" s="1"/>
  <c r="I51" i="20" s="1"/>
  <c r="J51" i="20" s="1"/>
  <c r="K51" i="20" s="1"/>
  <c r="L51" i="20" s="1"/>
  <c r="D52" i="20"/>
  <c r="E52" i="20" s="1"/>
  <c r="D53" i="20"/>
  <c r="E53" i="20" s="1"/>
  <c r="F53" i="20" s="1"/>
  <c r="G53" i="20" s="1"/>
  <c r="H53" i="20" s="1"/>
  <c r="I53" i="20" s="1"/>
  <c r="J53" i="20" s="1"/>
  <c r="K53" i="20" s="1"/>
  <c r="L53" i="20" s="1"/>
  <c r="D54" i="20"/>
  <c r="E54" i="20" s="1"/>
  <c r="D55" i="20"/>
  <c r="E55" i="20" s="1"/>
  <c r="F55" i="20" s="1"/>
  <c r="G55" i="20" s="1"/>
  <c r="H55" i="20" s="1"/>
  <c r="I55" i="20" s="1"/>
  <c r="J55" i="20" s="1"/>
  <c r="K55" i="20" s="1"/>
  <c r="L55" i="20" s="1"/>
  <c r="D56" i="20"/>
  <c r="E56" i="20" s="1"/>
  <c r="D57" i="20"/>
  <c r="E57" i="20" s="1"/>
  <c r="F57" i="20" s="1"/>
  <c r="G57" i="20" s="1"/>
  <c r="H57" i="20" s="1"/>
  <c r="I57" i="20" s="1"/>
  <c r="J57" i="20" s="1"/>
  <c r="K57" i="20" s="1"/>
  <c r="L57" i="20" s="1"/>
  <c r="D58" i="20"/>
  <c r="E58" i="20" s="1"/>
  <c r="D59" i="20"/>
  <c r="E59" i="20" s="1"/>
  <c r="F59" i="20" s="1"/>
  <c r="G59" i="20" s="1"/>
  <c r="H59" i="20" s="1"/>
  <c r="I59" i="20" s="1"/>
  <c r="J59" i="20" s="1"/>
  <c r="K59" i="20" s="1"/>
  <c r="L59" i="20" s="1"/>
  <c r="D60" i="20"/>
  <c r="E60" i="20" s="1"/>
  <c r="D61" i="20"/>
  <c r="E61" i="20" s="1"/>
  <c r="F61" i="20" s="1"/>
  <c r="G61" i="20" s="1"/>
  <c r="H61" i="20" s="1"/>
  <c r="I61" i="20" s="1"/>
  <c r="J61" i="20" s="1"/>
  <c r="K61" i="20" s="1"/>
  <c r="L61" i="20" s="1"/>
  <c r="D62" i="20"/>
  <c r="E62" i="20" s="1"/>
  <c r="D63" i="20"/>
  <c r="E63" i="20" s="1"/>
  <c r="F63" i="20" s="1"/>
  <c r="G63" i="20" s="1"/>
  <c r="H63" i="20" s="1"/>
  <c r="I63" i="20" s="1"/>
  <c r="J63" i="20" s="1"/>
  <c r="K63" i="20" s="1"/>
  <c r="L63" i="20" s="1"/>
  <c r="D64" i="20"/>
  <c r="E64" i="20"/>
  <c r="F64" i="20" s="1"/>
  <c r="G64" i="20" s="1"/>
  <c r="H64" i="20" s="1"/>
  <c r="I64" i="20" s="1"/>
  <c r="J64" i="20" s="1"/>
  <c r="K64" i="20" s="1"/>
  <c r="L64" i="20" s="1"/>
  <c r="D65" i="20"/>
  <c r="E65" i="20" s="1"/>
  <c r="F65" i="20" s="1"/>
  <c r="G65" i="20" s="1"/>
  <c r="H65" i="20" s="1"/>
  <c r="I65" i="20" s="1"/>
  <c r="J65" i="20" s="1"/>
  <c r="K65" i="20" s="1"/>
  <c r="L65" i="20" s="1"/>
  <c r="D66" i="20"/>
  <c r="E66" i="20" s="1"/>
  <c r="D67" i="20"/>
  <c r="E67" i="20" s="1"/>
  <c r="F67" i="20" s="1"/>
  <c r="G67" i="20" s="1"/>
  <c r="H67" i="20" s="1"/>
  <c r="I67" i="20" s="1"/>
  <c r="J67" i="20" s="1"/>
  <c r="K67" i="20" s="1"/>
  <c r="L67" i="20" s="1"/>
  <c r="D68" i="20"/>
  <c r="E68" i="20" s="1"/>
  <c r="D69" i="20"/>
  <c r="E69" i="20" s="1"/>
  <c r="F69" i="20" s="1"/>
  <c r="G69" i="20" s="1"/>
  <c r="H69" i="20" s="1"/>
  <c r="I69" i="20" s="1"/>
  <c r="J69" i="20" s="1"/>
  <c r="D70" i="20"/>
  <c r="E70" i="20" s="1"/>
  <c r="D71" i="20"/>
  <c r="E71" i="20" s="1"/>
  <c r="F71" i="20" s="1"/>
  <c r="D72" i="20"/>
  <c r="E72" i="20" s="1"/>
  <c r="F72" i="20" s="1"/>
  <c r="G72" i="20" s="1"/>
  <c r="H72" i="20" s="1"/>
  <c r="I72" i="20" s="1"/>
  <c r="J72" i="20" s="1"/>
  <c r="K72" i="20" s="1"/>
  <c r="L72" i="20" s="1"/>
  <c r="D73" i="20"/>
  <c r="E73" i="20" s="1"/>
  <c r="D74" i="20"/>
  <c r="E74" i="20" s="1"/>
  <c r="F74" i="20" s="1"/>
  <c r="G74" i="20" s="1"/>
  <c r="H74" i="20" s="1"/>
  <c r="I74" i="20" s="1"/>
  <c r="J74" i="20" s="1"/>
  <c r="K74" i="20" s="1"/>
  <c r="L74" i="20" s="1"/>
  <c r="D75" i="20"/>
  <c r="E75" i="20"/>
  <c r="F75" i="20" s="1"/>
  <c r="G75" i="20" s="1"/>
  <c r="H75" i="20" s="1"/>
  <c r="I75" i="20" s="1"/>
  <c r="J75" i="20" s="1"/>
  <c r="K75" i="20" s="1"/>
  <c r="L75" i="20" s="1"/>
  <c r="D76" i="20"/>
  <c r="E76" i="20" s="1"/>
  <c r="F76" i="20" s="1"/>
  <c r="G76" i="20" s="1"/>
  <c r="H76" i="20" s="1"/>
  <c r="I76" i="20" s="1"/>
  <c r="J76" i="20" s="1"/>
  <c r="K76" i="20" s="1"/>
  <c r="L76" i="20" s="1"/>
  <c r="D77" i="20"/>
  <c r="E77" i="20" s="1"/>
  <c r="D78" i="20"/>
  <c r="E78" i="20" s="1"/>
  <c r="F78" i="20" s="1"/>
  <c r="G78" i="20" s="1"/>
  <c r="H78" i="20" s="1"/>
  <c r="I78" i="20" s="1"/>
  <c r="J78" i="20" s="1"/>
  <c r="K78" i="20" s="1"/>
  <c r="L78" i="20" s="1"/>
  <c r="D79" i="20"/>
  <c r="E79" i="20" s="1"/>
  <c r="D80" i="20"/>
  <c r="E80" i="20" s="1"/>
  <c r="F80" i="20" s="1"/>
  <c r="G80" i="20" s="1"/>
  <c r="H80" i="20" s="1"/>
  <c r="I80" i="20" s="1"/>
  <c r="J80" i="20" s="1"/>
  <c r="K80" i="20" s="1"/>
  <c r="L80" i="20" s="1"/>
  <c r="D81" i="20"/>
  <c r="E81" i="20" s="1"/>
  <c r="D82" i="20"/>
  <c r="E82" i="20" s="1"/>
  <c r="F82" i="20" s="1"/>
  <c r="G82" i="20" s="1"/>
  <c r="H82" i="20" s="1"/>
  <c r="I82" i="20" s="1"/>
  <c r="J82" i="20" s="1"/>
  <c r="K82" i="20" s="1"/>
  <c r="L82" i="20" s="1"/>
  <c r="D83" i="20"/>
  <c r="E83" i="20" s="1"/>
  <c r="F83" i="20" s="1"/>
  <c r="G83" i="20" s="1"/>
  <c r="H83" i="20" s="1"/>
  <c r="I83" i="20" s="1"/>
  <c r="J83" i="20" s="1"/>
  <c r="K83" i="20" s="1"/>
  <c r="L83" i="20" s="1"/>
  <c r="D84" i="20"/>
  <c r="E84" i="20" s="1"/>
  <c r="F84" i="20" s="1"/>
  <c r="G84" i="20" s="1"/>
  <c r="H84" i="20" s="1"/>
  <c r="I84" i="20" s="1"/>
  <c r="J84" i="20" s="1"/>
  <c r="K84" i="20" s="1"/>
  <c r="L84" i="20" s="1"/>
  <c r="D85" i="20"/>
  <c r="E85" i="20" s="1"/>
  <c r="F85" i="20" s="1"/>
  <c r="G85" i="20" s="1"/>
  <c r="H85" i="20" s="1"/>
  <c r="I85" i="20" s="1"/>
  <c r="J85" i="20" s="1"/>
  <c r="K85" i="20" s="1"/>
  <c r="L85" i="20" s="1"/>
  <c r="D86" i="20"/>
  <c r="E86" i="20" s="1"/>
  <c r="F86" i="20" s="1"/>
  <c r="G86" i="20" s="1"/>
  <c r="H86" i="20" s="1"/>
  <c r="I86" i="20" s="1"/>
  <c r="J86" i="20" s="1"/>
  <c r="K86" i="20" s="1"/>
  <c r="L86" i="20" s="1"/>
  <c r="D87" i="20"/>
  <c r="E87" i="20" s="1"/>
  <c r="F87" i="20" s="1"/>
  <c r="G87" i="20" s="1"/>
  <c r="H87" i="20" s="1"/>
  <c r="I87" i="20" s="1"/>
  <c r="J87" i="20" s="1"/>
  <c r="K87" i="20" s="1"/>
  <c r="L87" i="20" s="1"/>
  <c r="D88" i="20"/>
  <c r="E88" i="20" s="1"/>
  <c r="F88" i="20" s="1"/>
  <c r="G88" i="20" s="1"/>
  <c r="H88" i="20" s="1"/>
  <c r="I88" i="20" s="1"/>
  <c r="J88" i="20" s="1"/>
  <c r="K88" i="20" s="1"/>
  <c r="L88" i="20" s="1"/>
  <c r="D89" i="20"/>
  <c r="E89" i="20" s="1"/>
  <c r="F89" i="20" s="1"/>
  <c r="G89" i="20" s="1"/>
  <c r="H89" i="20" s="1"/>
  <c r="I89" i="20" s="1"/>
  <c r="J89" i="20" s="1"/>
  <c r="K89" i="20" s="1"/>
  <c r="L89" i="20" s="1"/>
  <c r="D90" i="20"/>
  <c r="E90" i="20" s="1"/>
  <c r="F90" i="20" s="1"/>
  <c r="G90" i="20" s="1"/>
  <c r="H90" i="20" s="1"/>
  <c r="I90" i="20" s="1"/>
  <c r="J90" i="20" s="1"/>
  <c r="K90" i="20" s="1"/>
  <c r="L90" i="20" s="1"/>
  <c r="D91" i="20"/>
  <c r="E91" i="20" s="1"/>
  <c r="F91" i="20" s="1"/>
  <c r="G91" i="20" s="1"/>
  <c r="H91" i="20" s="1"/>
  <c r="I91" i="20" s="1"/>
  <c r="J91" i="20" s="1"/>
  <c r="K91" i="20" s="1"/>
  <c r="L91" i="20" s="1"/>
  <c r="D92" i="20"/>
  <c r="E92" i="20" s="1"/>
  <c r="F92" i="20" s="1"/>
  <c r="G92" i="20" s="1"/>
  <c r="H92" i="20" s="1"/>
  <c r="I92" i="20" s="1"/>
  <c r="J92" i="20" s="1"/>
  <c r="K92" i="20" s="1"/>
  <c r="L92" i="20" s="1"/>
  <c r="D93" i="20"/>
  <c r="E93" i="20" s="1"/>
  <c r="F93" i="20" s="1"/>
  <c r="G93" i="20" s="1"/>
  <c r="H93" i="20" s="1"/>
  <c r="I93" i="20" s="1"/>
  <c r="J93" i="20" s="1"/>
  <c r="K93" i="20" s="1"/>
  <c r="L93" i="20" s="1"/>
  <c r="D94" i="20"/>
  <c r="E94" i="20" s="1"/>
  <c r="F94" i="20" s="1"/>
  <c r="G94" i="20" s="1"/>
  <c r="H94" i="20" s="1"/>
  <c r="I94" i="20" s="1"/>
  <c r="J94" i="20" s="1"/>
  <c r="K94" i="20" s="1"/>
  <c r="L94" i="20" s="1"/>
  <c r="D95" i="20"/>
  <c r="E95" i="20" s="1"/>
  <c r="F95" i="20" s="1"/>
  <c r="G95" i="20" s="1"/>
  <c r="H95" i="20" s="1"/>
  <c r="I95" i="20" s="1"/>
  <c r="J95" i="20" s="1"/>
  <c r="K95" i="20" s="1"/>
  <c r="L95" i="20" s="1"/>
  <c r="D96" i="20"/>
  <c r="E96" i="20" s="1"/>
  <c r="F96" i="20" s="1"/>
  <c r="G96" i="20" s="1"/>
  <c r="H96" i="20" s="1"/>
  <c r="I96" i="20" s="1"/>
  <c r="J96" i="20" s="1"/>
  <c r="K96" i="20" s="1"/>
  <c r="L96" i="20" s="1"/>
  <c r="D97" i="20"/>
  <c r="E97" i="20" s="1"/>
  <c r="F97" i="20" s="1"/>
  <c r="G97" i="20" s="1"/>
  <c r="H97" i="20" s="1"/>
  <c r="I97" i="20" s="1"/>
  <c r="J97" i="20" s="1"/>
  <c r="K97" i="20" s="1"/>
  <c r="L97" i="20" s="1"/>
  <c r="D98" i="20"/>
  <c r="E98" i="20" s="1"/>
  <c r="F98" i="20" s="1"/>
  <c r="G98" i="20" s="1"/>
  <c r="H98" i="20" s="1"/>
  <c r="I98" i="20" s="1"/>
  <c r="J98" i="20" s="1"/>
  <c r="K98" i="20" s="1"/>
  <c r="L98" i="20" s="1"/>
  <c r="D99" i="20"/>
  <c r="E99" i="20" s="1"/>
  <c r="F99" i="20" s="1"/>
  <c r="G99" i="20" s="1"/>
  <c r="H99" i="20" s="1"/>
  <c r="I99" i="20" s="1"/>
  <c r="J99" i="20" s="1"/>
  <c r="K99" i="20" s="1"/>
  <c r="L99" i="20" s="1"/>
  <c r="D100" i="20"/>
  <c r="E100" i="20" s="1"/>
  <c r="F100" i="20" s="1"/>
  <c r="G100" i="20" s="1"/>
  <c r="H100" i="20" s="1"/>
  <c r="I100" i="20" s="1"/>
  <c r="J100" i="20" s="1"/>
  <c r="K100" i="20" s="1"/>
  <c r="L100" i="20" s="1"/>
  <c r="D101" i="20"/>
  <c r="E101" i="20"/>
  <c r="F101" i="20" s="1"/>
  <c r="G101" i="20" s="1"/>
  <c r="H101" i="20" s="1"/>
  <c r="I101" i="20" s="1"/>
  <c r="J101" i="20" s="1"/>
  <c r="K101" i="20" s="1"/>
  <c r="L101" i="20" s="1"/>
  <c r="D102" i="20"/>
  <c r="E102" i="20" s="1"/>
  <c r="F102" i="20" s="1"/>
  <c r="G102" i="20" s="1"/>
  <c r="H102" i="20" s="1"/>
  <c r="I102" i="20" s="1"/>
  <c r="J102" i="20" s="1"/>
  <c r="K102" i="20" s="1"/>
  <c r="L102" i="20" s="1"/>
  <c r="D103" i="20"/>
  <c r="E103" i="20" s="1"/>
  <c r="D104" i="20"/>
  <c r="E104" i="20" s="1"/>
  <c r="F104" i="20" s="1"/>
  <c r="G104" i="20" s="1"/>
  <c r="H104" i="20" s="1"/>
  <c r="I104" i="20" s="1"/>
  <c r="J104" i="20" s="1"/>
  <c r="K104" i="20" s="1"/>
  <c r="L104" i="20" s="1"/>
  <c r="D105" i="20"/>
  <c r="E105" i="20" s="1"/>
  <c r="D106" i="20"/>
  <c r="E106" i="20" s="1"/>
  <c r="F106" i="20" s="1"/>
  <c r="G106" i="20" s="1"/>
  <c r="H106" i="20" s="1"/>
  <c r="I106" i="20" s="1"/>
  <c r="J106" i="20" s="1"/>
  <c r="K106" i="20" s="1"/>
  <c r="L106" i="20" s="1"/>
  <c r="D107" i="20"/>
  <c r="E107" i="20" s="1"/>
  <c r="D108" i="20"/>
  <c r="E108" i="20" s="1"/>
  <c r="F108" i="20" s="1"/>
  <c r="G108" i="20" s="1"/>
  <c r="H108" i="20" s="1"/>
  <c r="I108" i="20" s="1"/>
  <c r="J108" i="20" s="1"/>
  <c r="K108" i="20" s="1"/>
  <c r="L108" i="20" s="1"/>
  <c r="D109" i="20"/>
  <c r="E109" i="20" s="1"/>
  <c r="D110" i="20"/>
  <c r="E110" i="20" s="1"/>
  <c r="F110" i="20" s="1"/>
  <c r="G110" i="20" s="1"/>
  <c r="H110" i="20" s="1"/>
  <c r="I110" i="20" s="1"/>
  <c r="J110" i="20" s="1"/>
  <c r="K110" i="20" s="1"/>
  <c r="L110" i="20" s="1"/>
  <c r="D111" i="20"/>
  <c r="E111" i="20" s="1"/>
  <c r="D112" i="20"/>
  <c r="E112" i="20" s="1"/>
  <c r="F112" i="20" s="1"/>
  <c r="G112" i="20" s="1"/>
  <c r="H112" i="20" s="1"/>
  <c r="I112" i="20" s="1"/>
  <c r="J112" i="20" s="1"/>
  <c r="K112" i="20" s="1"/>
  <c r="L112" i="20" s="1"/>
  <c r="D113" i="20"/>
  <c r="E113" i="20" s="1"/>
  <c r="D114" i="20"/>
  <c r="E114" i="20" s="1"/>
  <c r="F114" i="20" s="1"/>
  <c r="G114" i="20" s="1"/>
  <c r="H114" i="20" s="1"/>
  <c r="I114" i="20" s="1"/>
  <c r="J114" i="20" s="1"/>
  <c r="K114" i="20" s="1"/>
  <c r="L114" i="20" s="1"/>
  <c r="D115" i="20"/>
  <c r="E115" i="20" s="1"/>
  <c r="D116" i="20"/>
  <c r="E116" i="20" s="1"/>
  <c r="F116" i="20" s="1"/>
  <c r="G116" i="20" s="1"/>
  <c r="H116" i="20" s="1"/>
  <c r="I116" i="20" s="1"/>
  <c r="J116" i="20" s="1"/>
  <c r="K116" i="20" s="1"/>
  <c r="L116" i="20" s="1"/>
  <c r="D117" i="20"/>
  <c r="E117" i="20"/>
  <c r="F117" i="20" s="1"/>
  <c r="G117" i="20" s="1"/>
  <c r="H117" i="20" s="1"/>
  <c r="I117" i="20" s="1"/>
  <c r="J117" i="20" s="1"/>
  <c r="K117" i="20" s="1"/>
  <c r="L117" i="20" s="1"/>
  <c r="D118" i="20"/>
  <c r="E118" i="20" s="1"/>
  <c r="F118" i="20" s="1"/>
  <c r="G118" i="20" s="1"/>
  <c r="H118" i="20" s="1"/>
  <c r="I118" i="20" s="1"/>
  <c r="J118" i="20" s="1"/>
  <c r="K118" i="20" s="1"/>
  <c r="L118" i="20" s="1"/>
  <c r="D119" i="20"/>
  <c r="E119" i="20" s="1"/>
  <c r="D120" i="20"/>
  <c r="E120" i="20" s="1"/>
  <c r="F120" i="20" s="1"/>
  <c r="G120" i="20" s="1"/>
  <c r="H120" i="20" s="1"/>
  <c r="I120" i="20" s="1"/>
  <c r="J120" i="20" s="1"/>
  <c r="K120" i="20" s="1"/>
  <c r="L120" i="20" s="1"/>
  <c r="D121" i="20"/>
  <c r="E121" i="20" s="1"/>
  <c r="D122" i="20"/>
  <c r="E122" i="20" s="1"/>
  <c r="F122" i="20" s="1"/>
  <c r="G122" i="20" s="1"/>
  <c r="H122" i="20" s="1"/>
  <c r="I122" i="20" s="1"/>
  <c r="J122" i="20" s="1"/>
  <c r="K122" i="20" s="1"/>
  <c r="L122" i="20" s="1"/>
  <c r="D123" i="20"/>
  <c r="E123" i="20" s="1"/>
  <c r="D124" i="20"/>
  <c r="E124" i="20" s="1"/>
  <c r="F124" i="20" s="1"/>
  <c r="G124" i="20" s="1"/>
  <c r="H124" i="20" s="1"/>
  <c r="I124" i="20" s="1"/>
  <c r="J124" i="20" s="1"/>
  <c r="K124" i="20" s="1"/>
  <c r="L124" i="20" s="1"/>
  <c r="D125" i="20"/>
  <c r="E125" i="20" s="1"/>
  <c r="D126" i="20"/>
  <c r="E126" i="20" s="1"/>
  <c r="F126" i="20" s="1"/>
  <c r="G126" i="20" s="1"/>
  <c r="H126" i="20" s="1"/>
  <c r="I126" i="20" s="1"/>
  <c r="J126" i="20" s="1"/>
  <c r="K126" i="20" s="1"/>
  <c r="L126" i="20" s="1"/>
  <c r="D127" i="20"/>
  <c r="E127" i="20" s="1"/>
  <c r="D128" i="20"/>
  <c r="E128" i="20" s="1"/>
  <c r="F128" i="20" s="1"/>
  <c r="G128" i="20" s="1"/>
  <c r="H128" i="20" s="1"/>
  <c r="I128" i="20" s="1"/>
  <c r="J128" i="20" s="1"/>
  <c r="K128" i="20" s="1"/>
  <c r="L128" i="20" s="1"/>
  <c r="D129" i="20"/>
  <c r="E129" i="20" s="1"/>
  <c r="D130" i="20"/>
  <c r="E130" i="20" s="1"/>
  <c r="F130" i="20" s="1"/>
  <c r="G130" i="20" s="1"/>
  <c r="H130" i="20" s="1"/>
  <c r="I130" i="20" s="1"/>
  <c r="J130" i="20" s="1"/>
  <c r="K130" i="20" s="1"/>
  <c r="L130" i="20" s="1"/>
  <c r="D131" i="20"/>
  <c r="E131" i="20" s="1"/>
  <c r="D132" i="20"/>
  <c r="E132" i="20" s="1"/>
  <c r="F132" i="20" s="1"/>
  <c r="G132" i="20" s="1"/>
  <c r="H132" i="20" s="1"/>
  <c r="I132" i="20" s="1"/>
  <c r="J132" i="20" s="1"/>
  <c r="K132" i="20" s="1"/>
  <c r="L132" i="20" s="1"/>
  <c r="D133" i="20"/>
  <c r="E133" i="20" s="1"/>
  <c r="D134" i="20"/>
  <c r="E134" i="20" s="1"/>
  <c r="F134" i="20" s="1"/>
  <c r="G134" i="20" s="1"/>
  <c r="H134" i="20" s="1"/>
  <c r="I134" i="20" s="1"/>
  <c r="J134" i="20" s="1"/>
  <c r="K134" i="20" s="1"/>
  <c r="L134" i="20" s="1"/>
  <c r="D135" i="20"/>
  <c r="E135" i="20" s="1"/>
  <c r="D136" i="20"/>
  <c r="E136" i="20" s="1"/>
  <c r="F136" i="20" s="1"/>
  <c r="G136" i="20" s="1"/>
  <c r="H136" i="20" s="1"/>
  <c r="I136" i="20" s="1"/>
  <c r="J136" i="20" s="1"/>
  <c r="K136" i="20" s="1"/>
  <c r="L136" i="20" s="1"/>
  <c r="D137" i="20"/>
  <c r="E137" i="20" s="1"/>
  <c r="D138" i="20"/>
  <c r="E138" i="20" s="1"/>
  <c r="F138" i="20" s="1"/>
  <c r="G138" i="20" s="1"/>
  <c r="H138" i="20" s="1"/>
  <c r="I138" i="20" s="1"/>
  <c r="J138" i="20" s="1"/>
  <c r="K138" i="20" s="1"/>
  <c r="L138" i="20" s="1"/>
  <c r="D139" i="20"/>
  <c r="E139" i="20" s="1"/>
  <c r="D140" i="20"/>
  <c r="E140" i="20" s="1"/>
  <c r="F140" i="20" s="1"/>
  <c r="G140" i="20" s="1"/>
  <c r="H140" i="20" s="1"/>
  <c r="I140" i="20" s="1"/>
  <c r="J140" i="20" s="1"/>
  <c r="K140" i="20" s="1"/>
  <c r="L140" i="20" s="1"/>
  <c r="D141" i="20"/>
  <c r="E141" i="20" s="1"/>
  <c r="D142" i="20"/>
  <c r="E142" i="20" s="1"/>
  <c r="F142" i="20" s="1"/>
  <c r="G142" i="20" s="1"/>
  <c r="H142" i="20" s="1"/>
  <c r="I142" i="20" s="1"/>
  <c r="J142" i="20" s="1"/>
  <c r="K142" i="20" s="1"/>
  <c r="L142" i="20" s="1"/>
  <c r="D143" i="20"/>
  <c r="E143" i="20" s="1"/>
  <c r="D144" i="20"/>
  <c r="E144" i="20" s="1"/>
  <c r="D145" i="20"/>
  <c r="E145" i="20" s="1"/>
  <c r="F145" i="20" s="1"/>
  <c r="G145" i="20" s="1"/>
  <c r="H145" i="20" s="1"/>
  <c r="I145" i="20" s="1"/>
  <c r="J145" i="20" s="1"/>
  <c r="K145" i="20" s="1"/>
  <c r="L145" i="20" s="1"/>
  <c r="D146" i="20"/>
  <c r="E146" i="20" s="1"/>
  <c r="D147" i="20"/>
  <c r="E147" i="20" s="1"/>
  <c r="F147" i="20" s="1"/>
  <c r="G147" i="20" s="1"/>
  <c r="H147" i="20" s="1"/>
  <c r="I147" i="20" s="1"/>
  <c r="J147" i="20" s="1"/>
  <c r="K147" i="20" s="1"/>
  <c r="L147" i="20" s="1"/>
  <c r="D148" i="20"/>
  <c r="E148" i="20" s="1"/>
  <c r="D149" i="20"/>
  <c r="E149" i="20" s="1"/>
  <c r="F149" i="20" s="1"/>
  <c r="G149" i="20" s="1"/>
  <c r="H149" i="20" s="1"/>
  <c r="I149" i="20" s="1"/>
  <c r="J149" i="20" s="1"/>
  <c r="K149" i="20" s="1"/>
  <c r="L149" i="20" s="1"/>
  <c r="D150" i="20"/>
  <c r="E150" i="20" s="1"/>
  <c r="D151" i="20"/>
  <c r="E151" i="20" s="1"/>
  <c r="F151" i="20" s="1"/>
  <c r="G151" i="20" s="1"/>
  <c r="H151" i="20" s="1"/>
  <c r="I151" i="20" s="1"/>
  <c r="J151" i="20" s="1"/>
  <c r="K151" i="20" s="1"/>
  <c r="L151" i="20" s="1"/>
  <c r="D152" i="20"/>
  <c r="E152" i="20" s="1"/>
  <c r="D153" i="20"/>
  <c r="E153" i="20" s="1"/>
  <c r="F153" i="20" s="1"/>
  <c r="G153" i="20" s="1"/>
  <c r="H153" i="20" s="1"/>
  <c r="I153" i="20" s="1"/>
  <c r="J153" i="20" s="1"/>
  <c r="K153" i="20" s="1"/>
  <c r="L153" i="20" s="1"/>
  <c r="D154" i="20"/>
  <c r="E154" i="20" s="1"/>
  <c r="D155" i="20"/>
  <c r="E155" i="20" s="1"/>
  <c r="F155" i="20" s="1"/>
  <c r="G155" i="20" s="1"/>
  <c r="H155" i="20" s="1"/>
  <c r="I155" i="20" s="1"/>
  <c r="J155" i="20" s="1"/>
  <c r="K155" i="20" s="1"/>
  <c r="L155" i="20" s="1"/>
  <c r="D156" i="20"/>
  <c r="E156" i="20" s="1"/>
  <c r="D174" i="20"/>
  <c r="E174" i="20" s="1"/>
  <c r="F174" i="20" s="1"/>
  <c r="G174" i="20" s="1"/>
  <c r="H174" i="20" s="1"/>
  <c r="I174" i="20" s="1"/>
  <c r="J174" i="20" s="1"/>
  <c r="K174" i="20" s="1"/>
  <c r="L174" i="20" s="1"/>
  <c r="D175" i="20"/>
  <c r="E175" i="20" s="1"/>
  <c r="D176" i="20"/>
  <c r="E176" i="20" s="1"/>
  <c r="F176" i="20" s="1"/>
  <c r="G176" i="20" s="1"/>
  <c r="H176" i="20" s="1"/>
  <c r="I176" i="20" s="1"/>
  <c r="J176" i="20" s="1"/>
  <c r="K176" i="20" s="1"/>
  <c r="L176" i="20" s="1"/>
  <c r="D177" i="20"/>
  <c r="E177" i="20" s="1"/>
  <c r="D178" i="20"/>
  <c r="E178" i="20" s="1"/>
  <c r="F178" i="20" s="1"/>
  <c r="G178" i="20" s="1"/>
  <c r="H178" i="20" s="1"/>
  <c r="I178" i="20" s="1"/>
  <c r="J178" i="20" s="1"/>
  <c r="K178" i="20" s="1"/>
  <c r="L178" i="20" s="1"/>
  <c r="D179" i="20"/>
  <c r="E179" i="20" s="1"/>
  <c r="D180" i="20"/>
  <c r="E180" i="20" s="1"/>
  <c r="F180" i="20" s="1"/>
  <c r="G180" i="20" s="1"/>
  <c r="H180" i="20" s="1"/>
  <c r="I180" i="20" s="1"/>
  <c r="J180" i="20" s="1"/>
  <c r="K180" i="20" s="1"/>
  <c r="L180" i="20" s="1"/>
  <c r="D181" i="20"/>
  <c r="E181" i="20" s="1"/>
  <c r="D182" i="20"/>
  <c r="E182" i="20" s="1"/>
  <c r="F182" i="20" s="1"/>
  <c r="G182" i="20" s="1"/>
  <c r="H182" i="20" s="1"/>
  <c r="I182" i="20" s="1"/>
  <c r="J182" i="20" s="1"/>
  <c r="K182" i="20" s="1"/>
  <c r="L182" i="20" s="1"/>
  <c r="D183" i="20"/>
  <c r="E183" i="20" s="1"/>
  <c r="D184" i="20"/>
  <c r="E184" i="20" s="1"/>
  <c r="F184" i="20" s="1"/>
  <c r="G184" i="20" s="1"/>
  <c r="H184" i="20" s="1"/>
  <c r="I184" i="20" s="1"/>
  <c r="J184" i="20" s="1"/>
  <c r="K184" i="20" s="1"/>
  <c r="L184" i="20" s="1"/>
  <c r="D185" i="20"/>
  <c r="E185" i="20" s="1"/>
  <c r="D186" i="20"/>
  <c r="E186" i="20" s="1"/>
  <c r="F186" i="20" s="1"/>
  <c r="G186" i="20" s="1"/>
  <c r="H186" i="20" s="1"/>
  <c r="I186" i="20" s="1"/>
  <c r="J186" i="20" s="1"/>
  <c r="K186" i="20" s="1"/>
  <c r="L186" i="20" s="1"/>
  <c r="D187" i="20"/>
  <c r="E187" i="20"/>
  <c r="F187" i="20" s="1"/>
  <c r="G187" i="20" s="1"/>
  <c r="H187" i="20" s="1"/>
  <c r="I187" i="20" s="1"/>
  <c r="J187" i="20" s="1"/>
  <c r="K187" i="20" s="1"/>
  <c r="L187" i="20" s="1"/>
  <c r="D188" i="20"/>
  <c r="E188" i="20" s="1"/>
  <c r="F188" i="20" s="1"/>
  <c r="G188" i="20" s="1"/>
  <c r="H188" i="20" s="1"/>
  <c r="I188" i="20" s="1"/>
  <c r="J188" i="20" s="1"/>
  <c r="K188" i="20" s="1"/>
  <c r="L188" i="20" s="1"/>
  <c r="D189" i="20"/>
  <c r="E189" i="20" s="1"/>
  <c r="D190" i="20"/>
  <c r="E190" i="20" s="1"/>
  <c r="F190" i="20" s="1"/>
  <c r="G190" i="20" s="1"/>
  <c r="H190" i="20" s="1"/>
  <c r="I190" i="20" s="1"/>
  <c r="J190" i="20" s="1"/>
  <c r="K190" i="20" s="1"/>
  <c r="L190" i="20" s="1"/>
  <c r="D191" i="20"/>
  <c r="E191" i="20" s="1"/>
  <c r="D192" i="20"/>
  <c r="E192" i="20" s="1"/>
  <c r="F192" i="20" s="1"/>
  <c r="G192" i="20" s="1"/>
  <c r="H192" i="20" s="1"/>
  <c r="I192" i="20" s="1"/>
  <c r="J192" i="20" s="1"/>
  <c r="K192" i="20" s="1"/>
  <c r="L192" i="20" s="1"/>
  <c r="D193" i="20"/>
  <c r="E193" i="20" s="1"/>
  <c r="D194" i="20"/>
  <c r="E194" i="20" s="1"/>
  <c r="F194" i="20" s="1"/>
  <c r="G194" i="20" s="1"/>
  <c r="H194" i="20" s="1"/>
  <c r="I194" i="20" s="1"/>
  <c r="J194" i="20" s="1"/>
  <c r="K194" i="20" s="1"/>
  <c r="L194" i="20" s="1"/>
  <c r="D195" i="20"/>
  <c r="E195" i="20" s="1"/>
  <c r="D196" i="20"/>
  <c r="E196" i="20" s="1"/>
  <c r="F196" i="20" s="1"/>
  <c r="G196" i="20" s="1"/>
  <c r="H196" i="20" s="1"/>
  <c r="I196" i="20" s="1"/>
  <c r="J196" i="20" s="1"/>
  <c r="K196" i="20" s="1"/>
  <c r="L196" i="20" s="1"/>
  <c r="D197" i="20"/>
  <c r="E197" i="20" s="1"/>
  <c r="D198" i="20"/>
  <c r="E198" i="20" s="1"/>
  <c r="F198" i="20" s="1"/>
  <c r="G198" i="20" s="1"/>
  <c r="H198" i="20" s="1"/>
  <c r="I198" i="20" s="1"/>
  <c r="J198" i="20" s="1"/>
  <c r="K198" i="20" s="1"/>
  <c r="L198" i="20" s="1"/>
  <c r="D199" i="20"/>
  <c r="E199" i="20" s="1"/>
  <c r="D200" i="20"/>
  <c r="E200" i="20" s="1"/>
  <c r="F200" i="20" s="1"/>
  <c r="G200" i="20" s="1"/>
  <c r="H200" i="20" s="1"/>
  <c r="I200" i="20" s="1"/>
  <c r="J200" i="20" s="1"/>
  <c r="K200" i="20" s="1"/>
  <c r="L200" i="20" s="1"/>
  <c r="D201" i="20"/>
  <c r="E201" i="20" s="1"/>
  <c r="D202" i="20"/>
  <c r="E202" i="20" s="1"/>
  <c r="F202" i="20" s="1"/>
  <c r="G202" i="20" s="1"/>
  <c r="H202" i="20" s="1"/>
  <c r="I202" i="20" s="1"/>
  <c r="J202" i="20" s="1"/>
  <c r="K202" i="20" s="1"/>
  <c r="L202" i="20" s="1"/>
  <c r="D203" i="20"/>
  <c r="E203" i="20" s="1"/>
  <c r="D204" i="20"/>
  <c r="E204" i="20" s="1"/>
  <c r="F204" i="20" s="1"/>
  <c r="G204" i="20" s="1"/>
  <c r="H204" i="20" s="1"/>
  <c r="I204" i="20" s="1"/>
  <c r="J204" i="20" s="1"/>
  <c r="K204" i="20" s="1"/>
  <c r="L204" i="20" s="1"/>
  <c r="D205" i="20"/>
  <c r="E205" i="20" s="1"/>
  <c r="D206" i="20"/>
  <c r="E206" i="20" s="1"/>
  <c r="F206" i="20" s="1"/>
  <c r="G206" i="20" s="1"/>
  <c r="H206" i="20" s="1"/>
  <c r="I206" i="20" s="1"/>
  <c r="J206" i="20" s="1"/>
  <c r="K206" i="20" s="1"/>
  <c r="L206" i="20" s="1"/>
  <c r="D207" i="20"/>
  <c r="E207" i="20" s="1"/>
  <c r="D208" i="20"/>
  <c r="E208" i="20" s="1"/>
  <c r="F208" i="20" s="1"/>
  <c r="G208" i="20" s="1"/>
  <c r="H208" i="20" s="1"/>
  <c r="I208" i="20" s="1"/>
  <c r="J208" i="20" s="1"/>
  <c r="K208" i="20" s="1"/>
  <c r="L208" i="20" s="1"/>
  <c r="D209" i="20"/>
  <c r="E209" i="20" s="1"/>
  <c r="D210" i="20"/>
  <c r="E210" i="20" s="1"/>
  <c r="F210" i="20" s="1"/>
  <c r="G210" i="20" s="1"/>
  <c r="H210" i="20" s="1"/>
  <c r="I210" i="20" s="1"/>
  <c r="J210" i="20" s="1"/>
  <c r="K210" i="20" s="1"/>
  <c r="L210" i="20" s="1"/>
  <c r="D211" i="20"/>
  <c r="E211" i="20" s="1"/>
  <c r="D212" i="20"/>
  <c r="E212" i="20" s="1"/>
  <c r="F212" i="20" s="1"/>
  <c r="G212" i="20" s="1"/>
  <c r="H212" i="20" s="1"/>
  <c r="I212" i="20" s="1"/>
  <c r="J212" i="20" s="1"/>
  <c r="K212" i="20" s="1"/>
  <c r="L212" i="20" s="1"/>
  <c r="D213" i="20"/>
  <c r="E213" i="20" s="1"/>
  <c r="D214" i="20"/>
  <c r="E214" i="20" s="1"/>
  <c r="F214" i="20" s="1"/>
  <c r="G214" i="20" s="1"/>
  <c r="H214" i="20" s="1"/>
  <c r="I214" i="20" s="1"/>
  <c r="J214" i="20" s="1"/>
  <c r="K214" i="20" s="1"/>
  <c r="L214" i="20" s="1"/>
  <c r="D215" i="20"/>
  <c r="E215" i="20" s="1"/>
  <c r="D216" i="20"/>
  <c r="E216" i="20" s="1"/>
  <c r="F216" i="20" s="1"/>
  <c r="G216" i="20" s="1"/>
  <c r="H216" i="20" s="1"/>
  <c r="I216" i="20" s="1"/>
  <c r="J216" i="20" s="1"/>
  <c r="K216" i="20" s="1"/>
  <c r="L216" i="20" s="1"/>
  <c r="D217" i="20"/>
  <c r="E217" i="20" s="1"/>
  <c r="D218" i="20"/>
  <c r="E218" i="20" s="1"/>
  <c r="F218" i="20" s="1"/>
  <c r="G218" i="20" s="1"/>
  <c r="H218" i="20" s="1"/>
  <c r="I218" i="20" s="1"/>
  <c r="J218" i="20" s="1"/>
  <c r="K218" i="20" s="1"/>
  <c r="L218" i="20" s="1"/>
  <c r="D219" i="20"/>
  <c r="E219" i="20" s="1"/>
  <c r="D220" i="20"/>
  <c r="E220" i="20" s="1"/>
  <c r="F220" i="20" s="1"/>
  <c r="G220" i="20" s="1"/>
  <c r="H220" i="20" s="1"/>
  <c r="I220" i="20" s="1"/>
  <c r="J220" i="20" s="1"/>
  <c r="K220" i="20" s="1"/>
  <c r="L220" i="20" s="1"/>
  <c r="D221" i="20"/>
  <c r="E221" i="20" s="1"/>
  <c r="D222" i="20"/>
  <c r="E222" i="20" s="1"/>
  <c r="F222" i="20" s="1"/>
  <c r="G222" i="20" s="1"/>
  <c r="H222" i="20" s="1"/>
  <c r="I222" i="20" s="1"/>
  <c r="J222" i="20" s="1"/>
  <c r="K222" i="20" s="1"/>
  <c r="L222" i="20" s="1"/>
  <c r="D223" i="20"/>
  <c r="E223" i="20" s="1"/>
  <c r="D224" i="20"/>
  <c r="E224" i="20" s="1"/>
  <c r="F224" i="20" s="1"/>
  <c r="G224" i="20" s="1"/>
  <c r="H224" i="20" s="1"/>
  <c r="I224" i="20" s="1"/>
  <c r="J224" i="20" s="1"/>
  <c r="K224" i="20" s="1"/>
  <c r="L224" i="20" s="1"/>
  <c r="D225" i="20"/>
  <c r="E225" i="20" s="1"/>
  <c r="D226" i="20"/>
  <c r="E226" i="20" s="1"/>
  <c r="F226" i="20" s="1"/>
  <c r="G226" i="20" s="1"/>
  <c r="H226" i="20" s="1"/>
  <c r="I226" i="20" s="1"/>
  <c r="J226" i="20" s="1"/>
  <c r="K226" i="20" s="1"/>
  <c r="L226" i="20" s="1"/>
  <c r="D227" i="20"/>
  <c r="E227" i="20" s="1"/>
  <c r="D228" i="20"/>
  <c r="E228" i="20" s="1"/>
  <c r="F228" i="20" s="1"/>
  <c r="G228" i="20" s="1"/>
  <c r="H228" i="20" s="1"/>
  <c r="I228" i="20" s="1"/>
  <c r="J228" i="20" s="1"/>
  <c r="K228" i="20" s="1"/>
  <c r="L228" i="20" s="1"/>
  <c r="D229" i="20"/>
  <c r="E229" i="20" s="1"/>
  <c r="D230" i="20"/>
  <c r="E230" i="20" s="1"/>
  <c r="F230" i="20" s="1"/>
  <c r="G230" i="20" s="1"/>
  <c r="H230" i="20" s="1"/>
  <c r="I230" i="20" s="1"/>
  <c r="J230" i="20" s="1"/>
  <c r="K230" i="20" s="1"/>
  <c r="L230" i="20" s="1"/>
  <c r="D231" i="20"/>
  <c r="E231" i="20" s="1"/>
  <c r="D232" i="20"/>
  <c r="E232" i="20" s="1"/>
  <c r="F232" i="20" s="1"/>
  <c r="G232" i="20" s="1"/>
  <c r="H232" i="20" s="1"/>
  <c r="I232" i="20" s="1"/>
  <c r="J232" i="20" s="1"/>
  <c r="K232" i="20" s="1"/>
  <c r="L232" i="20" s="1"/>
  <c r="D233" i="20"/>
  <c r="E233" i="20" s="1"/>
  <c r="D234" i="20"/>
  <c r="E234" i="20" s="1"/>
  <c r="F234" i="20" s="1"/>
  <c r="G234" i="20" s="1"/>
  <c r="H234" i="20" s="1"/>
  <c r="I234" i="20" s="1"/>
  <c r="J234" i="20" s="1"/>
  <c r="K234" i="20" s="1"/>
  <c r="L234" i="20" s="1"/>
  <c r="D235" i="20"/>
  <c r="E235" i="20" s="1"/>
  <c r="D236" i="20"/>
  <c r="E236" i="20" s="1"/>
  <c r="F236" i="20" s="1"/>
  <c r="G236" i="20" s="1"/>
  <c r="H236" i="20" s="1"/>
  <c r="I236" i="20" s="1"/>
  <c r="J236" i="20" s="1"/>
  <c r="K236" i="20" s="1"/>
  <c r="L236" i="20" s="1"/>
  <c r="D237" i="20"/>
  <c r="E237" i="20" s="1"/>
  <c r="D238" i="20"/>
  <c r="E238" i="20" s="1"/>
  <c r="F238" i="20" s="1"/>
  <c r="G238" i="20" s="1"/>
  <c r="H238" i="20" s="1"/>
  <c r="I238" i="20" s="1"/>
  <c r="J238" i="20" s="1"/>
  <c r="K238" i="20" s="1"/>
  <c r="L238" i="20" s="1"/>
  <c r="D239" i="20"/>
  <c r="E239" i="20" s="1"/>
  <c r="D240" i="20"/>
  <c r="E240" i="20" s="1"/>
  <c r="F240" i="20" s="1"/>
  <c r="G240" i="20" s="1"/>
  <c r="H240" i="20" s="1"/>
  <c r="I240" i="20" s="1"/>
  <c r="J240" i="20" s="1"/>
  <c r="K240" i="20" s="1"/>
  <c r="L240" i="20" s="1"/>
  <c r="D241" i="20"/>
  <c r="E241" i="20" s="1"/>
  <c r="D242" i="20"/>
  <c r="E242" i="20" s="1"/>
  <c r="F242" i="20" s="1"/>
  <c r="G242" i="20" s="1"/>
  <c r="H242" i="20" s="1"/>
  <c r="I242" i="20" s="1"/>
  <c r="J242" i="20" s="1"/>
  <c r="K242" i="20" s="1"/>
  <c r="L242" i="20" s="1"/>
  <c r="D243" i="20"/>
  <c r="E243" i="20" s="1"/>
  <c r="D244" i="20"/>
  <c r="E244" i="20" s="1"/>
  <c r="F244" i="20" s="1"/>
  <c r="G244" i="20" s="1"/>
  <c r="H244" i="20" s="1"/>
  <c r="I244" i="20" s="1"/>
  <c r="J244" i="20" s="1"/>
  <c r="K244" i="20" s="1"/>
  <c r="L244" i="20" s="1"/>
  <c r="D245" i="20"/>
  <c r="E245" i="20" s="1"/>
  <c r="D246" i="20"/>
  <c r="E246" i="20" s="1"/>
  <c r="F246" i="20" s="1"/>
  <c r="G246" i="20" s="1"/>
  <c r="H246" i="20" s="1"/>
  <c r="I246" i="20" s="1"/>
  <c r="J246" i="20" s="1"/>
  <c r="K246" i="20" s="1"/>
  <c r="L246" i="20" s="1"/>
  <c r="D247" i="20"/>
  <c r="E247" i="20" s="1"/>
  <c r="D248" i="20"/>
  <c r="E248" i="20" s="1"/>
  <c r="F248" i="20" s="1"/>
  <c r="G248" i="20" s="1"/>
  <c r="H248" i="20" s="1"/>
  <c r="I248" i="20" s="1"/>
  <c r="J248" i="20" s="1"/>
  <c r="K248" i="20" s="1"/>
  <c r="L248" i="20" s="1"/>
  <c r="D249" i="20"/>
  <c r="E249" i="20" s="1"/>
  <c r="D250" i="20"/>
  <c r="E250" i="20" s="1"/>
  <c r="F250" i="20" s="1"/>
  <c r="G250" i="20" s="1"/>
  <c r="H250" i="20" s="1"/>
  <c r="I250" i="20" s="1"/>
  <c r="J250" i="20" s="1"/>
  <c r="K250" i="20" s="1"/>
  <c r="L250" i="20" s="1"/>
  <c r="D251" i="20"/>
  <c r="E251" i="20"/>
  <c r="F251" i="20" s="1"/>
  <c r="G251" i="20" s="1"/>
  <c r="H251" i="20" s="1"/>
  <c r="I251" i="20" s="1"/>
  <c r="J251" i="20" s="1"/>
  <c r="K251" i="20" s="1"/>
  <c r="L251" i="20" s="1"/>
  <c r="D252" i="20"/>
  <c r="E252" i="20" s="1"/>
  <c r="F252" i="20" s="1"/>
  <c r="G252" i="20" s="1"/>
  <c r="H252" i="20" s="1"/>
  <c r="I252" i="20" s="1"/>
  <c r="J252" i="20" s="1"/>
  <c r="K252" i="20" s="1"/>
  <c r="L252" i="20" s="1"/>
  <c r="D253" i="20"/>
  <c r="E253" i="20" s="1"/>
  <c r="D254" i="20"/>
  <c r="E254" i="20" s="1"/>
  <c r="F254" i="20" s="1"/>
  <c r="G254" i="20" s="1"/>
  <c r="H254" i="20" s="1"/>
  <c r="I254" i="20" s="1"/>
  <c r="J254" i="20" s="1"/>
  <c r="K254" i="20" s="1"/>
  <c r="L254" i="20" s="1"/>
  <c r="D255" i="20"/>
  <c r="E255" i="20" s="1"/>
  <c r="D256" i="20"/>
  <c r="E256" i="20" s="1"/>
  <c r="F256" i="20" s="1"/>
  <c r="G256" i="20" s="1"/>
  <c r="H256" i="20" s="1"/>
  <c r="I256" i="20" s="1"/>
  <c r="J256" i="20" s="1"/>
  <c r="K256" i="20" s="1"/>
  <c r="L256" i="20" s="1"/>
  <c r="D257" i="20"/>
  <c r="E257" i="20" s="1"/>
  <c r="D258" i="20"/>
  <c r="E258" i="20" s="1"/>
  <c r="F258" i="20" s="1"/>
  <c r="G258" i="20" s="1"/>
  <c r="H258" i="20" s="1"/>
  <c r="I258" i="20" s="1"/>
  <c r="J258" i="20" s="1"/>
  <c r="K258" i="20" s="1"/>
  <c r="L258" i="20" s="1"/>
  <c r="D259" i="20"/>
  <c r="E259" i="20" s="1"/>
  <c r="D260" i="20"/>
  <c r="E260" i="20" s="1"/>
  <c r="F260" i="20" s="1"/>
  <c r="G260" i="20" s="1"/>
  <c r="H260" i="20" s="1"/>
  <c r="I260" i="20" s="1"/>
  <c r="J260" i="20" s="1"/>
  <c r="K260" i="20" s="1"/>
  <c r="L260" i="20" s="1"/>
  <c r="D261" i="20"/>
  <c r="E261" i="20" s="1"/>
  <c r="D262" i="20"/>
  <c r="E262" i="20" s="1"/>
  <c r="F262" i="20" s="1"/>
  <c r="G262" i="20" s="1"/>
  <c r="H262" i="20" s="1"/>
  <c r="I262" i="20" s="1"/>
  <c r="J262" i="20" s="1"/>
  <c r="K262" i="20" s="1"/>
  <c r="L262" i="20" s="1"/>
  <c r="D263" i="20"/>
  <c r="E263" i="20" s="1"/>
  <c r="D264" i="20"/>
  <c r="E264" i="20" s="1"/>
  <c r="F264" i="20" s="1"/>
  <c r="G264" i="20" s="1"/>
  <c r="H264" i="20" s="1"/>
  <c r="I264" i="20" s="1"/>
  <c r="J264" i="20" s="1"/>
  <c r="K264" i="20" s="1"/>
  <c r="L264" i="20" s="1"/>
  <c r="D265" i="20"/>
  <c r="E265" i="20" s="1"/>
  <c r="D266" i="20"/>
  <c r="E266" i="20" s="1"/>
  <c r="F266" i="20" s="1"/>
  <c r="G266" i="20" s="1"/>
  <c r="H266" i="20" s="1"/>
  <c r="I266" i="20" s="1"/>
  <c r="J266" i="20" s="1"/>
  <c r="K266" i="20" s="1"/>
  <c r="L266" i="20" s="1"/>
  <c r="D267" i="20"/>
  <c r="E267" i="20" s="1"/>
  <c r="D268" i="20"/>
  <c r="E268" i="20" s="1"/>
  <c r="F268" i="20" s="1"/>
  <c r="G268" i="20" s="1"/>
  <c r="H268" i="20" s="1"/>
  <c r="I268" i="20" s="1"/>
  <c r="J268" i="20" s="1"/>
  <c r="K268" i="20" s="1"/>
  <c r="L268" i="20" s="1"/>
  <c r="D269" i="20"/>
  <c r="E269" i="20" s="1"/>
  <c r="D270" i="20"/>
  <c r="E270" i="20" s="1"/>
  <c r="F270" i="20" s="1"/>
  <c r="G270" i="20" s="1"/>
  <c r="H270" i="20" s="1"/>
  <c r="I270" i="20" s="1"/>
  <c r="J270" i="20" s="1"/>
  <c r="K270" i="20" s="1"/>
  <c r="L270" i="20" s="1"/>
  <c r="D271" i="20"/>
  <c r="E271" i="20" s="1"/>
  <c r="D272" i="20"/>
  <c r="E272" i="20" s="1"/>
  <c r="F272" i="20" s="1"/>
  <c r="G272" i="20" s="1"/>
  <c r="H272" i="20" s="1"/>
  <c r="D273" i="20"/>
  <c r="E273" i="20" s="1"/>
  <c r="F273" i="20" s="1"/>
  <c r="G273" i="20" s="1"/>
  <c r="H273" i="20" s="1"/>
  <c r="I273" i="20" s="1"/>
  <c r="D274" i="20"/>
  <c r="E274" i="20" s="1"/>
  <c r="F274" i="20" s="1"/>
  <c r="G274" i="20" s="1"/>
  <c r="H274" i="20" s="1"/>
  <c r="D275" i="20"/>
  <c r="E275" i="20" s="1"/>
  <c r="F275" i="20" s="1"/>
  <c r="G275" i="20" s="1"/>
  <c r="H275" i="20" s="1"/>
  <c r="I275" i="20" s="1"/>
  <c r="D276" i="20"/>
  <c r="E276" i="20" s="1"/>
  <c r="F276" i="20" s="1"/>
  <c r="G276" i="20" s="1"/>
  <c r="H276" i="20" s="1"/>
  <c r="D277" i="20"/>
  <c r="E277" i="20" s="1"/>
  <c r="F277" i="20" s="1"/>
  <c r="G277" i="20" s="1"/>
  <c r="H277" i="20" s="1"/>
  <c r="I277" i="20" s="1"/>
  <c r="D278" i="20"/>
  <c r="E278" i="20" s="1"/>
  <c r="F278" i="20" s="1"/>
  <c r="G278" i="20" s="1"/>
  <c r="H278" i="20" s="1"/>
  <c r="D279" i="20"/>
  <c r="E279" i="20" s="1"/>
  <c r="F279" i="20" s="1"/>
  <c r="G279" i="20" s="1"/>
  <c r="H279" i="20" s="1"/>
  <c r="I279" i="20" s="1"/>
  <c r="D280" i="20"/>
  <c r="E280" i="20" s="1"/>
  <c r="F280" i="20" s="1"/>
  <c r="G280" i="20" s="1"/>
  <c r="H280" i="20" s="1"/>
  <c r="D281" i="20"/>
  <c r="E281" i="20" s="1"/>
  <c r="F281" i="20" s="1"/>
  <c r="G281" i="20" s="1"/>
  <c r="H281" i="20" s="1"/>
  <c r="I281" i="20" s="1"/>
  <c r="D282" i="20"/>
  <c r="E282" i="20" s="1"/>
  <c r="F282" i="20" s="1"/>
  <c r="G282" i="20" s="1"/>
  <c r="H282" i="20" s="1"/>
  <c r="D283" i="20"/>
  <c r="E283" i="20" s="1"/>
  <c r="F283" i="20" s="1"/>
  <c r="G283" i="20" s="1"/>
  <c r="H283" i="20" s="1"/>
  <c r="I283" i="20" s="1"/>
  <c r="D284" i="20"/>
  <c r="E284" i="20" s="1"/>
  <c r="F284" i="20" s="1"/>
  <c r="G284" i="20" s="1"/>
  <c r="H284" i="20" s="1"/>
  <c r="D285" i="20"/>
  <c r="E285" i="20" s="1"/>
  <c r="F285" i="20" s="1"/>
  <c r="G285" i="20" s="1"/>
  <c r="H285" i="20" s="1"/>
  <c r="I285" i="20" s="1"/>
  <c r="D286" i="20"/>
  <c r="E286" i="20" s="1"/>
  <c r="F286" i="20" s="1"/>
  <c r="G286" i="20" s="1"/>
  <c r="H286" i="20" s="1"/>
  <c r="D287" i="20"/>
  <c r="E287" i="20" s="1"/>
  <c r="F287" i="20" s="1"/>
  <c r="G287" i="20" s="1"/>
  <c r="H287" i="20" s="1"/>
  <c r="I287" i="20" s="1"/>
  <c r="D288" i="20"/>
  <c r="E288" i="20" s="1"/>
  <c r="D289" i="20"/>
  <c r="E289" i="20" s="1"/>
  <c r="F289" i="20" s="1"/>
  <c r="D290" i="20"/>
  <c r="E290" i="20" s="1"/>
  <c r="D291" i="20"/>
  <c r="E291" i="20" s="1"/>
  <c r="F291" i="20" s="1"/>
  <c r="D292" i="20"/>
  <c r="E292" i="20" s="1"/>
  <c r="D293" i="20"/>
  <c r="E293" i="20" s="1"/>
  <c r="F293" i="20" s="1"/>
  <c r="D294" i="20"/>
  <c r="E294" i="20" s="1"/>
  <c r="D295" i="20"/>
  <c r="E295" i="20" s="1"/>
  <c r="F295" i="20" s="1"/>
  <c r="D296" i="20"/>
  <c r="E296" i="20" s="1"/>
  <c r="D297" i="20"/>
  <c r="E297" i="20" s="1"/>
  <c r="F297" i="20" s="1"/>
  <c r="D298" i="20"/>
  <c r="E298" i="20" s="1"/>
  <c r="D299" i="20"/>
  <c r="E299" i="20" s="1"/>
  <c r="F299" i="20" s="1"/>
  <c r="D300" i="20"/>
  <c r="E300" i="20" s="1"/>
  <c r="D301" i="20"/>
  <c r="E301" i="20" s="1"/>
  <c r="F301" i="20" s="1"/>
  <c r="D302" i="20"/>
  <c r="E302" i="20" s="1"/>
  <c r="D303" i="20"/>
  <c r="E303" i="20" s="1"/>
  <c r="F303" i="20" s="1"/>
  <c r="D304" i="20"/>
  <c r="E304" i="20" s="1"/>
  <c r="D305" i="20"/>
  <c r="E305" i="20" s="1"/>
  <c r="F305" i="20" s="1"/>
  <c r="D306" i="20"/>
  <c r="E306" i="20" s="1"/>
  <c r="D307" i="20"/>
  <c r="E307" i="20" s="1"/>
  <c r="F307" i="20" s="1"/>
  <c r="D308" i="20"/>
  <c r="E308" i="20" s="1"/>
  <c r="D309" i="20"/>
  <c r="E309" i="20" s="1"/>
  <c r="F309" i="20" s="1"/>
  <c r="D310" i="20"/>
  <c r="E310" i="20" s="1"/>
  <c r="D311" i="20"/>
  <c r="E311" i="20" s="1"/>
  <c r="F311" i="20" s="1"/>
  <c r="D312" i="20"/>
  <c r="E312" i="20" s="1"/>
  <c r="D313" i="20"/>
  <c r="E313" i="20" s="1"/>
  <c r="F313" i="20" s="1"/>
  <c r="D314" i="20"/>
  <c r="E314" i="20" s="1"/>
  <c r="D315" i="20"/>
  <c r="E315" i="20" s="1"/>
  <c r="F315" i="20" s="1"/>
  <c r="D316" i="20"/>
  <c r="E316" i="20" s="1"/>
  <c r="D317" i="20"/>
  <c r="E317" i="20" s="1"/>
  <c r="F317" i="20" s="1"/>
  <c r="D318" i="20"/>
  <c r="E318" i="20" s="1"/>
  <c r="D167" i="20"/>
  <c r="E167" i="20" s="1"/>
  <c r="D172" i="20"/>
  <c r="E172" i="20" s="1"/>
  <c r="D173" i="20"/>
  <c r="E173" i="20" s="1"/>
  <c r="F173" i="20" s="1"/>
  <c r="D7" i="12"/>
  <c r="E7" i="12" s="1"/>
  <c r="D8" i="12"/>
  <c r="E8" i="12" s="1"/>
  <c r="F8" i="12" s="1"/>
  <c r="D9" i="12"/>
  <c r="E9" i="12" s="1"/>
  <c r="F9" i="12" s="1"/>
  <c r="D10" i="12"/>
  <c r="E10" i="12" s="1"/>
  <c r="D11" i="12"/>
  <c r="E11" i="12" s="1"/>
  <c r="F11" i="12" s="1"/>
  <c r="D12" i="12"/>
  <c r="E12" i="12" s="1"/>
  <c r="D13" i="12"/>
  <c r="E13" i="12" s="1"/>
  <c r="D14" i="12"/>
  <c r="E14" i="12" s="1"/>
  <c r="F14" i="12" s="1"/>
  <c r="D15" i="12"/>
  <c r="E15" i="12" s="1"/>
  <c r="D16" i="12"/>
  <c r="E16" i="12" s="1"/>
  <c r="F16" i="12" s="1"/>
  <c r="D17" i="12"/>
  <c r="E17" i="12" s="1"/>
  <c r="D18" i="12"/>
  <c r="E18" i="12" s="1"/>
  <c r="F18" i="12" s="1"/>
  <c r="D20" i="12"/>
  <c r="E20" i="12" s="1"/>
  <c r="F20" i="12" s="1"/>
  <c r="D22" i="12"/>
  <c r="E22" i="12" s="1"/>
  <c r="D23" i="12"/>
  <c r="E23" i="12" s="1"/>
  <c r="F23" i="12" s="1"/>
  <c r="D24" i="12"/>
  <c r="E24" i="12" s="1"/>
  <c r="F24" i="12" s="1"/>
  <c r="D25" i="12"/>
  <c r="E25" i="12" s="1"/>
  <c r="F25" i="12" s="1"/>
  <c r="D26" i="12"/>
  <c r="E26" i="12" s="1"/>
  <c r="D27" i="12"/>
  <c r="E27" i="12" s="1"/>
  <c r="F27" i="12" s="1"/>
  <c r="D28" i="12"/>
  <c r="E28" i="12" s="1"/>
  <c r="D30" i="12"/>
  <c r="E30" i="12" s="1"/>
  <c r="F30" i="12" s="1"/>
  <c r="D31" i="12"/>
  <c r="E31" i="12" s="1"/>
  <c r="D32" i="12"/>
  <c r="E32" i="12" s="1"/>
  <c r="F32" i="12" s="1"/>
  <c r="D6" i="12"/>
  <c r="E6" i="12" s="1"/>
  <c r="M33" i="20"/>
  <c r="AP33" i="20"/>
  <c r="BD33" i="20"/>
  <c r="BR33" i="20"/>
  <c r="CF33" i="20"/>
  <c r="CT33" i="20"/>
  <c r="DH33" i="20"/>
  <c r="DV33" i="20"/>
  <c r="EJ33" i="20"/>
  <c r="EX33" i="20"/>
  <c r="AP34" i="20"/>
  <c r="BD34" i="20"/>
  <c r="BR34" i="20"/>
  <c r="CF34" i="20"/>
  <c r="CT34" i="20"/>
  <c r="DH34" i="20"/>
  <c r="DV34" i="20"/>
  <c r="EJ34" i="20"/>
  <c r="EX34" i="20"/>
  <c r="M35" i="20"/>
  <c r="AP35" i="20"/>
  <c r="BD35" i="20"/>
  <c r="BR35" i="20"/>
  <c r="CF35" i="20"/>
  <c r="CT35" i="20"/>
  <c r="DH35" i="20"/>
  <c r="DV35" i="20"/>
  <c r="EJ35" i="20"/>
  <c r="EX35" i="20"/>
  <c r="AP36" i="20"/>
  <c r="BD36" i="20"/>
  <c r="BR36" i="20"/>
  <c r="CF36" i="20"/>
  <c r="CT36" i="20"/>
  <c r="DH36" i="20"/>
  <c r="DV36" i="20"/>
  <c r="EJ36" i="20"/>
  <c r="EX36" i="20"/>
  <c r="M37" i="20"/>
  <c r="AP37" i="20"/>
  <c r="BD37" i="20"/>
  <c r="BR37" i="20"/>
  <c r="CF37" i="20"/>
  <c r="CT37" i="20"/>
  <c r="DH37" i="20"/>
  <c r="DV37" i="20"/>
  <c r="EJ37" i="20"/>
  <c r="EX37" i="20"/>
  <c r="AP38" i="20"/>
  <c r="BD38" i="20"/>
  <c r="BR38" i="20"/>
  <c r="CF38" i="20"/>
  <c r="CT38" i="20"/>
  <c r="DH38" i="20"/>
  <c r="DV38" i="20"/>
  <c r="EJ38" i="20"/>
  <c r="EX38" i="20"/>
  <c r="D15" i="16"/>
  <c r="E15" i="16" s="1"/>
  <c r="F15" i="16" s="1"/>
  <c r="G15" i="16" s="1"/>
  <c r="H15" i="16" s="1"/>
  <c r="I15" i="16" s="1"/>
  <c r="J15" i="16" s="1"/>
  <c r="K15" i="16" s="1"/>
  <c r="L15" i="16" s="1"/>
  <c r="D6" i="16"/>
  <c r="E6" i="16" s="1"/>
  <c r="D7" i="16"/>
  <c r="E7" i="16" s="1"/>
  <c r="F7" i="16" s="1"/>
  <c r="D9" i="16"/>
  <c r="E9" i="16" s="1"/>
  <c r="D10" i="16"/>
  <c r="E10" i="16" s="1"/>
  <c r="F10" i="16" s="1"/>
  <c r="D16" i="16"/>
  <c r="E16" i="16" s="1"/>
  <c r="F16" i="16" s="1"/>
  <c r="D17" i="16"/>
  <c r="E17" i="16" s="1"/>
  <c r="D18" i="16"/>
  <c r="E18" i="16" s="1"/>
  <c r="F18" i="16" s="1"/>
  <c r="D12" i="16"/>
  <c r="E12" i="16" s="1"/>
  <c r="D20" i="16"/>
  <c r="E20" i="16" s="1"/>
  <c r="F20" i="16" s="1"/>
  <c r="C14" i="16"/>
  <c r="D14" i="16" s="1"/>
  <c r="E14" i="16" s="1"/>
  <c r="F14" i="16" s="1"/>
  <c r="C9" i="20"/>
  <c r="C8" i="20"/>
  <c r="J50" i="34"/>
  <c r="J52" i="34" s="1"/>
  <c r="J49" i="34"/>
  <c r="J47" i="34"/>
  <c r="N50" i="34"/>
  <c r="N49" i="34"/>
  <c r="N47" i="34"/>
  <c r="E6" i="14"/>
  <c r="E14" i="14"/>
  <c r="F14" i="14" s="1"/>
  <c r="G14" i="14" s="1"/>
  <c r="H14" i="14" s="1"/>
  <c r="I14" i="14" s="1"/>
  <c r="J14" i="14" s="1"/>
  <c r="K14" i="14" s="1"/>
  <c r="L14" i="14" s="1"/>
  <c r="M14" i="14" s="1"/>
  <c r="E15" i="14"/>
  <c r="F15" i="14" s="1"/>
  <c r="G15" i="14" s="1"/>
  <c r="M22" i="16"/>
  <c r="C16" i="35"/>
  <c r="D16" i="35"/>
  <c r="E16" i="35" s="1"/>
  <c r="F16" i="35" s="1"/>
  <c r="G16" i="35" s="1"/>
  <c r="H16" i="35" s="1"/>
  <c r="I16" i="35" s="1"/>
  <c r="J16" i="35" s="1"/>
  <c r="K16" i="35" s="1"/>
  <c r="C11" i="35"/>
  <c r="D11" i="35" s="1"/>
  <c r="E11" i="35" s="1"/>
  <c r="F11" i="35" s="1"/>
  <c r="G11" i="35" s="1"/>
  <c r="H11" i="35" s="1"/>
  <c r="I11" i="35" s="1"/>
  <c r="J11" i="35" s="1"/>
  <c r="K11" i="35" s="1"/>
  <c r="C6" i="35"/>
  <c r="D6" i="35" s="1"/>
  <c r="E6" i="35" s="1"/>
  <c r="F6" i="35" s="1"/>
  <c r="G6" i="35" s="1"/>
  <c r="H6" i="35" s="1"/>
  <c r="I6" i="35" s="1"/>
  <c r="J6" i="35" s="1"/>
  <c r="K6" i="35" s="1"/>
  <c r="C2" i="35"/>
  <c r="D2" i="35"/>
  <c r="E2" i="35"/>
  <c r="F2" i="35" s="1"/>
  <c r="G2" i="35" s="1"/>
  <c r="H2" i="35" s="1"/>
  <c r="I2" i="35" s="1"/>
  <c r="J2" i="35" s="1"/>
  <c r="K2" i="35" s="1"/>
  <c r="B4" i="27"/>
  <c r="B11" i="27" s="1"/>
  <c r="C11" i="27" s="1"/>
  <c r="D11" i="27" s="1"/>
  <c r="E11" i="27" s="1"/>
  <c r="F11" i="27" s="1"/>
  <c r="G11" i="27" s="1"/>
  <c r="H11" i="27" s="1"/>
  <c r="I11" i="27" s="1"/>
  <c r="J11" i="27" s="1"/>
  <c r="K11" i="27" s="1"/>
  <c r="C4" i="27"/>
  <c r="D4" i="27" s="1"/>
  <c r="E4" i="27" s="1"/>
  <c r="F4" i="27" s="1"/>
  <c r="G4" i="27" s="1"/>
  <c r="H4" i="27" s="1"/>
  <c r="I4" i="27" s="1"/>
  <c r="J4" i="27" s="1"/>
  <c r="K4" i="27" s="1"/>
  <c r="N72" i="34"/>
  <c r="F72" i="34"/>
  <c r="T71" i="34"/>
  <c r="U71" i="34"/>
  <c r="O71" i="34"/>
  <c r="K71" i="34"/>
  <c r="G71" i="34"/>
  <c r="T70" i="34"/>
  <c r="U70" i="34" s="1"/>
  <c r="O70" i="34"/>
  <c r="K70" i="34"/>
  <c r="G70" i="34"/>
  <c r="T69" i="34"/>
  <c r="U69" i="34" s="1"/>
  <c r="O69" i="34"/>
  <c r="K69" i="34"/>
  <c r="G69" i="34"/>
  <c r="N67" i="34"/>
  <c r="J67" i="34"/>
  <c r="F67" i="34"/>
  <c r="T66" i="34"/>
  <c r="U66" i="34" s="1"/>
  <c r="O66" i="34"/>
  <c r="K66" i="34"/>
  <c r="G66" i="34"/>
  <c r="T65" i="34"/>
  <c r="U65" i="34"/>
  <c r="O65" i="34"/>
  <c r="K65" i="34"/>
  <c r="G65" i="34"/>
  <c r="T64" i="34"/>
  <c r="U64" i="34"/>
  <c r="O64" i="34"/>
  <c r="K64" i="34"/>
  <c r="G64" i="34"/>
  <c r="T63" i="34"/>
  <c r="U63" i="34" s="1"/>
  <c r="O63" i="34"/>
  <c r="K63" i="34"/>
  <c r="G63" i="34"/>
  <c r="N61" i="34"/>
  <c r="J61" i="34"/>
  <c r="F61" i="34"/>
  <c r="T60" i="34"/>
  <c r="U60" i="34" s="1"/>
  <c r="O60" i="34"/>
  <c r="K60" i="34"/>
  <c r="G60" i="34"/>
  <c r="T59" i="34"/>
  <c r="U59" i="34" s="1"/>
  <c r="O59" i="34"/>
  <c r="K59" i="34"/>
  <c r="G59" i="34"/>
  <c r="T58" i="34"/>
  <c r="U58" i="34"/>
  <c r="O58" i="34"/>
  <c r="K58" i="34"/>
  <c r="G58" i="34"/>
  <c r="T57" i="34"/>
  <c r="U57" i="34"/>
  <c r="O57" i="34"/>
  <c r="K57" i="34"/>
  <c r="G57" i="34"/>
  <c r="T56" i="34"/>
  <c r="U56" i="34" s="1"/>
  <c r="O56" i="34"/>
  <c r="K56" i="34"/>
  <c r="G56" i="34"/>
  <c r="T55" i="34"/>
  <c r="U55" i="34" s="1"/>
  <c r="O55" i="34"/>
  <c r="K55" i="34"/>
  <c r="G55" i="34"/>
  <c r="T54" i="34"/>
  <c r="U54" i="34"/>
  <c r="O54" i="34"/>
  <c r="K54" i="34"/>
  <c r="G54" i="34"/>
  <c r="N52" i="34"/>
  <c r="F52" i="34"/>
  <c r="T51" i="34"/>
  <c r="U51" i="34" s="1"/>
  <c r="O51" i="34"/>
  <c r="K51" i="34"/>
  <c r="G51" i="34"/>
  <c r="T50" i="34"/>
  <c r="U50" i="34" s="1"/>
  <c r="O50" i="34"/>
  <c r="K50" i="34"/>
  <c r="G50" i="34"/>
  <c r="T49" i="34"/>
  <c r="U49" i="34"/>
  <c r="O49" i="34"/>
  <c r="K49" i="34"/>
  <c r="G49" i="34"/>
  <c r="T48" i="34"/>
  <c r="U48" i="34"/>
  <c r="O48" i="34"/>
  <c r="K48" i="34"/>
  <c r="G48" i="34"/>
  <c r="T47" i="34"/>
  <c r="O47" i="34"/>
  <c r="K47" i="34"/>
  <c r="G47" i="34"/>
  <c r="N45" i="34"/>
  <c r="J45" i="34"/>
  <c r="F45" i="34"/>
  <c r="T44" i="34"/>
  <c r="U44" i="34"/>
  <c r="O44" i="34"/>
  <c r="K44" i="34"/>
  <c r="G44" i="34"/>
  <c r="T43" i="34"/>
  <c r="U43" i="34" s="1"/>
  <c r="O43" i="34"/>
  <c r="K43" i="34"/>
  <c r="G43" i="34"/>
  <c r="U42" i="34"/>
  <c r="O42" i="34"/>
  <c r="G42" i="34"/>
  <c r="T41" i="34"/>
  <c r="U41" i="34" s="1"/>
  <c r="O41" i="34"/>
  <c r="K41" i="34"/>
  <c r="G41" i="34"/>
  <c r="N38" i="34"/>
  <c r="J38" i="34"/>
  <c r="F38" i="34"/>
  <c r="T37" i="34"/>
  <c r="U37" i="34" s="1"/>
  <c r="O37" i="34"/>
  <c r="K37" i="34"/>
  <c r="G37" i="34"/>
  <c r="T36" i="34"/>
  <c r="U36" i="34" s="1"/>
  <c r="O36" i="34"/>
  <c r="K36" i="34"/>
  <c r="G36" i="34"/>
  <c r="T35" i="34"/>
  <c r="U35" i="34"/>
  <c r="O35" i="34"/>
  <c r="K35" i="34"/>
  <c r="G35" i="34"/>
  <c r="T34" i="34"/>
  <c r="U34" i="34"/>
  <c r="O34" i="34"/>
  <c r="K34" i="34"/>
  <c r="G34" i="34"/>
  <c r="T33" i="34"/>
  <c r="U33" i="34" s="1"/>
  <c r="O33" i="34"/>
  <c r="K33" i="34"/>
  <c r="G33" i="34"/>
  <c r="T32" i="34"/>
  <c r="U32" i="34" s="1"/>
  <c r="O32" i="34"/>
  <c r="K32" i="34"/>
  <c r="G32" i="34"/>
  <c r="T31" i="34"/>
  <c r="U31" i="34"/>
  <c r="O31" i="34"/>
  <c r="K31" i="34"/>
  <c r="G31" i="34"/>
  <c r="T30" i="34"/>
  <c r="U30" i="34"/>
  <c r="O30" i="34"/>
  <c r="K30" i="34"/>
  <c r="G30" i="34"/>
  <c r="T29" i="34"/>
  <c r="U29" i="34" s="1"/>
  <c r="O29" i="34"/>
  <c r="K29" i="34"/>
  <c r="G29" i="34"/>
  <c r="T28" i="34"/>
  <c r="U28" i="34" s="1"/>
  <c r="O28" i="34"/>
  <c r="K28" i="34"/>
  <c r="G28" i="34"/>
  <c r="T27" i="34"/>
  <c r="U27" i="34"/>
  <c r="O27" i="34"/>
  <c r="K27" i="34"/>
  <c r="G27" i="34"/>
  <c r="T26" i="34"/>
  <c r="U26" i="34"/>
  <c r="O26" i="34"/>
  <c r="K26" i="34"/>
  <c r="G26" i="34"/>
  <c r="T25" i="34"/>
  <c r="U25" i="34" s="1"/>
  <c r="O25" i="34"/>
  <c r="K25" i="34"/>
  <c r="G25" i="34"/>
  <c r="T24" i="34"/>
  <c r="U24" i="34" s="1"/>
  <c r="O24" i="34"/>
  <c r="R24" i="34" s="1"/>
  <c r="K24" i="34"/>
  <c r="G24" i="34"/>
  <c r="T23" i="34"/>
  <c r="U23" i="34"/>
  <c r="O23" i="34"/>
  <c r="K23" i="34"/>
  <c r="G23" i="34"/>
  <c r="T22" i="34"/>
  <c r="U22" i="34"/>
  <c r="O22" i="34"/>
  <c r="K22" i="34"/>
  <c r="G22" i="34"/>
  <c r="T21" i="34"/>
  <c r="U21" i="34" s="1"/>
  <c r="O21" i="34"/>
  <c r="K21" i="34"/>
  <c r="G21" i="34"/>
  <c r="T20" i="34"/>
  <c r="U20" i="34" s="1"/>
  <c r="O20" i="34"/>
  <c r="K20" i="34"/>
  <c r="G20" i="34"/>
  <c r="N18" i="34"/>
  <c r="J18" i="34"/>
  <c r="F18" i="34"/>
  <c r="T17" i="34"/>
  <c r="U17" i="34" s="1"/>
  <c r="O17" i="34"/>
  <c r="K17" i="34"/>
  <c r="G17" i="34"/>
  <c r="T16" i="34"/>
  <c r="U16" i="34"/>
  <c r="O16" i="34"/>
  <c r="R16" i="34" s="1"/>
  <c r="K16" i="34"/>
  <c r="G16" i="34"/>
  <c r="T15" i="34"/>
  <c r="U15" i="34"/>
  <c r="O15" i="34"/>
  <c r="K15" i="34"/>
  <c r="G15" i="34"/>
  <c r="H15" i="34" s="1"/>
  <c r="T14" i="34"/>
  <c r="U14" i="34" s="1"/>
  <c r="O14" i="34"/>
  <c r="K14" i="34"/>
  <c r="G14" i="34"/>
  <c r="H14" i="34" s="1"/>
  <c r="T13" i="34"/>
  <c r="U13" i="34" s="1"/>
  <c r="O13" i="34"/>
  <c r="K13" i="34"/>
  <c r="K18" i="34" s="1"/>
  <c r="G13" i="34"/>
  <c r="T12" i="34"/>
  <c r="U12" i="34"/>
  <c r="O12" i="34"/>
  <c r="O18" i="34" s="1"/>
  <c r="K12" i="34"/>
  <c r="G12" i="34"/>
  <c r="T11" i="34"/>
  <c r="U11" i="34"/>
  <c r="O11" i="34"/>
  <c r="K11" i="34"/>
  <c r="G11" i="34"/>
  <c r="R11" i="34" s="1"/>
  <c r="T10" i="34"/>
  <c r="O10" i="34"/>
  <c r="K10" i="34"/>
  <c r="G10" i="34"/>
  <c r="R10" i="34" s="1"/>
  <c r="G18" i="34"/>
  <c r="H16" i="34" s="1"/>
  <c r="R55" i="34"/>
  <c r="R50" i="34"/>
  <c r="R28" i="34"/>
  <c r="R30" i="34"/>
  <c r="R34" i="34"/>
  <c r="R44" i="34"/>
  <c r="R57" i="34"/>
  <c r="R58" i="34"/>
  <c r="R59" i="34"/>
  <c r="R41" i="34"/>
  <c r="R42" i="34"/>
  <c r="H13" i="34"/>
  <c r="O67" i="34"/>
  <c r="P63" i="34" s="1"/>
  <c r="R63" i="34"/>
  <c r="K72" i="34"/>
  <c r="K68" i="34" s="1"/>
  <c r="T72" i="34"/>
  <c r="R70" i="34"/>
  <c r="R48" i="34"/>
  <c r="G67" i="34"/>
  <c r="H63" i="34" s="1"/>
  <c r="R65" i="34"/>
  <c r="R22" i="34"/>
  <c r="R26" i="34"/>
  <c r="R32" i="34"/>
  <c r="R36" i="34"/>
  <c r="O52" i="34"/>
  <c r="P50" i="34" s="1"/>
  <c r="G45" i="34"/>
  <c r="H41" i="34" s="1"/>
  <c r="T52" i="34"/>
  <c r="K61" i="34"/>
  <c r="L54" i="34" s="1"/>
  <c r="T67" i="34"/>
  <c r="R12" i="34"/>
  <c r="R20" i="34"/>
  <c r="T18" i="34"/>
  <c r="U10" i="34"/>
  <c r="H17" i="34"/>
  <c r="H11" i="34"/>
  <c r="R31" i="34"/>
  <c r="L69" i="34"/>
  <c r="R15" i="34"/>
  <c r="R37" i="34"/>
  <c r="G38" i="34"/>
  <c r="H33" i="34" s="1"/>
  <c r="K52" i="34"/>
  <c r="L50" i="34"/>
  <c r="U47" i="34"/>
  <c r="U52" i="34" s="1"/>
  <c r="R51" i="34"/>
  <c r="G52" i="34"/>
  <c r="O61" i="34"/>
  <c r="P59" i="34" s="1"/>
  <c r="R54" i="34"/>
  <c r="T61" i="34"/>
  <c r="P65" i="34"/>
  <c r="R66" i="34"/>
  <c r="P66" i="34"/>
  <c r="R67" i="34"/>
  <c r="O72" i="34"/>
  <c r="O68" i="34"/>
  <c r="R69" i="34"/>
  <c r="H10" i="34"/>
  <c r="K38" i="34"/>
  <c r="L30" i="34" s="1"/>
  <c r="T38" i="34"/>
  <c r="R27" i="34"/>
  <c r="R35" i="34"/>
  <c r="O45" i="34"/>
  <c r="R49" i="34"/>
  <c r="H51" i="34"/>
  <c r="G61" i="34"/>
  <c r="G39" i="34" s="1"/>
  <c r="W39" i="34" s="1"/>
  <c r="B6" i="33" s="1"/>
  <c r="R64" i="34"/>
  <c r="P64" i="34"/>
  <c r="H65" i="34"/>
  <c r="H66" i="34"/>
  <c r="G72" i="34"/>
  <c r="G68" i="34" s="1"/>
  <c r="H69" i="34"/>
  <c r="R23" i="34"/>
  <c r="O38" i="34"/>
  <c r="P31" i="34" s="1"/>
  <c r="K67" i="34"/>
  <c r="L65" i="34" s="1"/>
  <c r="L63" i="34"/>
  <c r="R21" i="34"/>
  <c r="R29" i="34"/>
  <c r="R13" i="34"/>
  <c r="R17" i="34"/>
  <c r="R25" i="34"/>
  <c r="R33" i="34"/>
  <c r="T45" i="34"/>
  <c r="K45" i="34"/>
  <c r="L41" i="34" s="1"/>
  <c r="L44" i="34"/>
  <c r="R43" i="34"/>
  <c r="R47" i="34"/>
  <c r="R56" i="34"/>
  <c r="R60" i="34"/>
  <c r="H64" i="34"/>
  <c r="R71" i="34"/>
  <c r="L71" i="34"/>
  <c r="H20" i="34"/>
  <c r="H37" i="34"/>
  <c r="P21" i="34"/>
  <c r="F74" i="34"/>
  <c r="H42" i="34"/>
  <c r="P69" i="34"/>
  <c r="H60" i="34"/>
  <c r="P47" i="34"/>
  <c r="O39" i="34"/>
  <c r="P25" i="34"/>
  <c r="P33" i="34"/>
  <c r="P29" i="34"/>
  <c r="P23" i="34"/>
  <c r="L34" i="34"/>
  <c r="L24" i="34"/>
  <c r="P51" i="34"/>
  <c r="G8" i="34"/>
  <c r="H49" i="34"/>
  <c r="H71" i="34"/>
  <c r="P70" i="34"/>
  <c r="H29" i="34"/>
  <c r="H43" i="34"/>
  <c r="H23" i="34"/>
  <c r="L55" i="34"/>
  <c r="L58" i="34"/>
  <c r="L57" i="34"/>
  <c r="L56" i="34"/>
  <c r="P41" i="34"/>
  <c r="H47" i="34"/>
  <c r="L59" i="34"/>
  <c r="L60" i="34"/>
  <c r="K39" i="34"/>
  <c r="H35" i="34"/>
  <c r="L28" i="34"/>
  <c r="L22" i="34"/>
  <c r="P37" i="34"/>
  <c r="H21" i="34"/>
  <c r="L26" i="34"/>
  <c r="P57" i="34"/>
  <c r="P55" i="34"/>
  <c r="R61" i="34"/>
  <c r="P60" i="34"/>
  <c r="P56" i="34"/>
  <c r="P58" i="34"/>
  <c r="L43" i="34"/>
  <c r="L42" i="34"/>
  <c r="H70" i="34"/>
  <c r="P54" i="34"/>
  <c r="P35" i="34"/>
  <c r="P27" i="34"/>
  <c r="H48" i="34"/>
  <c r="H50" i="34"/>
  <c r="L64" i="34"/>
  <c r="L66" i="34"/>
  <c r="P32" i="34"/>
  <c r="P24" i="34"/>
  <c r="P36" i="34"/>
  <c r="P28" i="34"/>
  <c r="P22" i="34"/>
  <c r="P34" i="34"/>
  <c r="P26" i="34"/>
  <c r="R38" i="34"/>
  <c r="P30" i="34"/>
  <c r="P20" i="34"/>
  <c r="H59" i="34"/>
  <c r="H57" i="34"/>
  <c r="H55" i="34"/>
  <c r="H58" i="34"/>
  <c r="H54" i="34"/>
  <c r="P44" i="34"/>
  <c r="P42" i="34"/>
  <c r="R45" i="34"/>
  <c r="P43" i="34"/>
  <c r="L31" i="34"/>
  <c r="L23" i="34"/>
  <c r="L21" i="34"/>
  <c r="L29" i="34"/>
  <c r="L33" i="34"/>
  <c r="L25" i="34"/>
  <c r="L35" i="34"/>
  <c r="L27" i="34"/>
  <c r="L37" i="34"/>
  <c r="R72" i="34"/>
  <c r="P71" i="34"/>
  <c r="L47" i="34"/>
  <c r="L49" i="34"/>
  <c r="L51" i="34"/>
  <c r="H34" i="34"/>
  <c r="H26" i="34"/>
  <c r="H32" i="34"/>
  <c r="H36" i="34"/>
  <c r="H28" i="34"/>
  <c r="H30" i="34"/>
  <c r="H24" i="34"/>
  <c r="H31" i="34"/>
  <c r="L48" i="34"/>
  <c r="C2" i="33"/>
  <c r="D2" i="33" s="1"/>
  <c r="E2" i="33" s="1"/>
  <c r="F2" i="33" s="1"/>
  <c r="G2" i="33" s="1"/>
  <c r="H2" i="33" s="1"/>
  <c r="I2" i="33" s="1"/>
  <c r="J2" i="33" s="1"/>
  <c r="K2" i="33" s="1"/>
  <c r="L2" i="33" s="1"/>
  <c r="EX158" i="20"/>
  <c r="EX156" i="20"/>
  <c r="EX155" i="20"/>
  <c r="EX154" i="20"/>
  <c r="EX153" i="20"/>
  <c r="EX152" i="20"/>
  <c r="EX151" i="20"/>
  <c r="EX150" i="20"/>
  <c r="EX149" i="20"/>
  <c r="EX148" i="20"/>
  <c r="EX147" i="20"/>
  <c r="EX146" i="20"/>
  <c r="EX145" i="20"/>
  <c r="EX144" i="20"/>
  <c r="EX143" i="20"/>
  <c r="EX142" i="20"/>
  <c r="EX141" i="20"/>
  <c r="EX140" i="20"/>
  <c r="EX139" i="20"/>
  <c r="EX138" i="20"/>
  <c r="EX137" i="20"/>
  <c r="EX136" i="20"/>
  <c r="EX135" i="20"/>
  <c r="EX134" i="20"/>
  <c r="EX133" i="20"/>
  <c r="EX132" i="20"/>
  <c r="EX131" i="20"/>
  <c r="EX130" i="20"/>
  <c r="EX129" i="20"/>
  <c r="EX128" i="20"/>
  <c r="EX127" i="20"/>
  <c r="EX126" i="20"/>
  <c r="EX125" i="20"/>
  <c r="EX124" i="20"/>
  <c r="EX123" i="20"/>
  <c r="EX122" i="20"/>
  <c r="EX121" i="20"/>
  <c r="EX120" i="20"/>
  <c r="EX119" i="20"/>
  <c r="EX118" i="20"/>
  <c r="EX117" i="20"/>
  <c r="EX116" i="20"/>
  <c r="EX115" i="20"/>
  <c r="EX114" i="20"/>
  <c r="EX113" i="20"/>
  <c r="EX112" i="20"/>
  <c r="EX111" i="20"/>
  <c r="EX110" i="20"/>
  <c r="EX109" i="20"/>
  <c r="EX108" i="20"/>
  <c r="EX107" i="20"/>
  <c r="EX106" i="20"/>
  <c r="EX105" i="20"/>
  <c r="EX104" i="20"/>
  <c r="EX103" i="20"/>
  <c r="EX102" i="20"/>
  <c r="EX101" i="20"/>
  <c r="EX100" i="20"/>
  <c r="EX99" i="20"/>
  <c r="EX98" i="20"/>
  <c r="EX97" i="20"/>
  <c r="EX96" i="20"/>
  <c r="EX95" i="20"/>
  <c r="EX94" i="20"/>
  <c r="EX93" i="20"/>
  <c r="EX92" i="20"/>
  <c r="EX91" i="20"/>
  <c r="EX90" i="20"/>
  <c r="EX89" i="20"/>
  <c r="EX88" i="20"/>
  <c r="EX87" i="20"/>
  <c r="EX86" i="20"/>
  <c r="EX85" i="20"/>
  <c r="EX84" i="20"/>
  <c r="EX83" i="20"/>
  <c r="EX82" i="20"/>
  <c r="EX81" i="20"/>
  <c r="EX80" i="20"/>
  <c r="EX79" i="20"/>
  <c r="EX78" i="20"/>
  <c r="EX77" i="20"/>
  <c r="EX76" i="20"/>
  <c r="EX75" i="20"/>
  <c r="EX74" i="20"/>
  <c r="EX73" i="20"/>
  <c r="EX72" i="20"/>
  <c r="EX71" i="20"/>
  <c r="EX70" i="20"/>
  <c r="EX69" i="20"/>
  <c r="EX68" i="20"/>
  <c r="EX67" i="20"/>
  <c r="EX66" i="20"/>
  <c r="EX65" i="20"/>
  <c r="EX64" i="20"/>
  <c r="EX63" i="20"/>
  <c r="EX62" i="20"/>
  <c r="EX61" i="20"/>
  <c r="EX60" i="20"/>
  <c r="EX59" i="20"/>
  <c r="EX58" i="20"/>
  <c r="EX57" i="20"/>
  <c r="EX56" i="20"/>
  <c r="EX55" i="20"/>
  <c r="EX54" i="20"/>
  <c r="EX53" i="20"/>
  <c r="EX52" i="20"/>
  <c r="EX51" i="20"/>
  <c r="EX50" i="20"/>
  <c r="EX49" i="20"/>
  <c r="EX48" i="20"/>
  <c r="EX47" i="20"/>
  <c r="EX46" i="20"/>
  <c r="EX45" i="20"/>
  <c r="EX44" i="20"/>
  <c r="EX43" i="20"/>
  <c r="EX42" i="20"/>
  <c r="EX41" i="20"/>
  <c r="EX40" i="20"/>
  <c r="EX39" i="20"/>
  <c r="EX32" i="20"/>
  <c r="EX31" i="20"/>
  <c r="EX30" i="20"/>
  <c r="EX29" i="20"/>
  <c r="EX28" i="20"/>
  <c r="EX27" i="20"/>
  <c r="EX26" i="20"/>
  <c r="EX25" i="20"/>
  <c r="EX24" i="20"/>
  <c r="EX23" i="20"/>
  <c r="EX22" i="20"/>
  <c r="EX21" i="20"/>
  <c r="EX19" i="20"/>
  <c r="EX18" i="20"/>
  <c r="EX17" i="20"/>
  <c r="EX16" i="20"/>
  <c r="EX15" i="20"/>
  <c r="EX14" i="20"/>
  <c r="EX13" i="20"/>
  <c r="EX12" i="20"/>
  <c r="EX11" i="20"/>
  <c r="EX10" i="20"/>
  <c r="EX9" i="20"/>
  <c r="EX8" i="20"/>
  <c r="EJ158" i="20"/>
  <c r="EJ156" i="20"/>
  <c r="EJ155" i="20"/>
  <c r="EJ154" i="20"/>
  <c r="EJ153" i="20"/>
  <c r="EJ152" i="20"/>
  <c r="EJ151" i="20"/>
  <c r="EJ150" i="20"/>
  <c r="EJ149" i="20"/>
  <c r="EJ148" i="20"/>
  <c r="EJ147" i="20"/>
  <c r="EJ146" i="20"/>
  <c r="EJ145" i="20"/>
  <c r="EJ144" i="20"/>
  <c r="EJ143" i="20"/>
  <c r="EJ142" i="20"/>
  <c r="EJ141" i="20"/>
  <c r="EJ140" i="20"/>
  <c r="EJ139" i="20"/>
  <c r="EJ138" i="20"/>
  <c r="EJ137" i="20"/>
  <c r="EJ136" i="20"/>
  <c r="EJ135" i="20"/>
  <c r="EJ134" i="20"/>
  <c r="EJ133" i="20"/>
  <c r="EJ132" i="20"/>
  <c r="EJ131" i="20"/>
  <c r="EJ130" i="20"/>
  <c r="EJ129" i="20"/>
  <c r="EJ128" i="20"/>
  <c r="EJ127" i="20"/>
  <c r="EJ126" i="20"/>
  <c r="EJ125" i="20"/>
  <c r="EJ124" i="20"/>
  <c r="EJ123" i="20"/>
  <c r="EJ122" i="20"/>
  <c r="EJ121" i="20"/>
  <c r="EJ120" i="20"/>
  <c r="EJ119" i="20"/>
  <c r="EJ118" i="20"/>
  <c r="EJ117" i="20"/>
  <c r="EJ116" i="20"/>
  <c r="EJ115" i="20"/>
  <c r="EJ114" i="20"/>
  <c r="EJ113" i="20"/>
  <c r="EJ112" i="20"/>
  <c r="EJ111" i="20"/>
  <c r="EJ110" i="20"/>
  <c r="EJ109" i="20"/>
  <c r="EJ108" i="20"/>
  <c r="EJ107" i="20"/>
  <c r="EJ106" i="20"/>
  <c r="EJ105" i="20"/>
  <c r="EJ104" i="20"/>
  <c r="EJ103" i="20"/>
  <c r="EJ102" i="20"/>
  <c r="EJ101" i="20"/>
  <c r="EJ100" i="20"/>
  <c r="EJ99" i="20"/>
  <c r="EJ98" i="20"/>
  <c r="EJ97" i="20"/>
  <c r="EJ96" i="20"/>
  <c r="EJ95" i="20"/>
  <c r="EJ94" i="20"/>
  <c r="EJ93" i="20"/>
  <c r="EJ92" i="20"/>
  <c r="EJ91" i="20"/>
  <c r="EJ90" i="20"/>
  <c r="EJ89" i="20"/>
  <c r="EJ88" i="20"/>
  <c r="EJ87" i="20"/>
  <c r="EJ86" i="20"/>
  <c r="EJ85" i="20"/>
  <c r="EJ84" i="20"/>
  <c r="EJ83" i="20"/>
  <c r="EJ82" i="20"/>
  <c r="EJ81" i="20"/>
  <c r="EJ80" i="20"/>
  <c r="EJ79" i="20"/>
  <c r="EJ78" i="20"/>
  <c r="EJ77" i="20"/>
  <c r="EJ76" i="20"/>
  <c r="EJ75" i="20"/>
  <c r="EJ74" i="20"/>
  <c r="EJ73" i="20"/>
  <c r="EJ72" i="20"/>
  <c r="EJ71" i="20"/>
  <c r="EJ70" i="20"/>
  <c r="EJ69" i="20"/>
  <c r="EJ68" i="20"/>
  <c r="EJ67" i="20"/>
  <c r="EJ66" i="20"/>
  <c r="EJ65" i="20"/>
  <c r="EJ64" i="20"/>
  <c r="EJ63" i="20"/>
  <c r="EJ62" i="20"/>
  <c r="EJ61" i="20"/>
  <c r="EJ60" i="20"/>
  <c r="EJ59" i="20"/>
  <c r="EJ58" i="20"/>
  <c r="EJ57" i="20"/>
  <c r="EJ56" i="20"/>
  <c r="EJ55" i="20"/>
  <c r="EJ54" i="20"/>
  <c r="EJ53" i="20"/>
  <c r="EJ52" i="20"/>
  <c r="EJ51" i="20"/>
  <c r="EJ50" i="20"/>
  <c r="EJ49" i="20"/>
  <c r="EJ48" i="20"/>
  <c r="EJ47" i="20"/>
  <c r="EJ46" i="20"/>
  <c r="EJ45" i="20"/>
  <c r="EJ44" i="20"/>
  <c r="EJ43" i="20"/>
  <c r="EJ42" i="20"/>
  <c r="EJ41" i="20"/>
  <c r="EJ40" i="20"/>
  <c r="EJ39" i="20"/>
  <c r="EJ32" i="20"/>
  <c r="EJ31" i="20"/>
  <c r="EJ30" i="20"/>
  <c r="EJ29" i="20"/>
  <c r="EJ28" i="20"/>
  <c r="EJ27" i="20"/>
  <c r="EJ26" i="20"/>
  <c r="EJ25" i="20"/>
  <c r="EJ24" i="20"/>
  <c r="EJ23" i="20"/>
  <c r="EJ22" i="20"/>
  <c r="EJ21" i="20"/>
  <c r="EJ19" i="20"/>
  <c r="EJ18" i="20"/>
  <c r="EJ17" i="20"/>
  <c r="EJ16" i="20"/>
  <c r="EJ15" i="20"/>
  <c r="EJ14" i="20"/>
  <c r="EJ13" i="20"/>
  <c r="EJ12" i="20"/>
  <c r="EJ11" i="20"/>
  <c r="EJ10" i="20"/>
  <c r="EJ9" i="20"/>
  <c r="EJ8" i="20"/>
  <c r="DV158" i="20"/>
  <c r="DV156" i="20"/>
  <c r="DV155" i="20"/>
  <c r="DV154" i="20"/>
  <c r="DV153" i="20"/>
  <c r="DV152" i="20"/>
  <c r="DV151" i="20"/>
  <c r="DV150" i="20"/>
  <c r="DV149" i="20"/>
  <c r="DV148" i="20"/>
  <c r="DV147" i="20"/>
  <c r="DV146" i="20"/>
  <c r="DV145" i="20"/>
  <c r="DV144" i="20"/>
  <c r="DV143" i="20"/>
  <c r="DV142" i="20"/>
  <c r="DV141" i="20"/>
  <c r="DV140" i="20"/>
  <c r="DV139" i="20"/>
  <c r="DV138" i="20"/>
  <c r="DV137" i="20"/>
  <c r="DV136" i="20"/>
  <c r="DV135" i="20"/>
  <c r="DV134" i="20"/>
  <c r="DV133" i="20"/>
  <c r="DV132" i="20"/>
  <c r="DV131" i="20"/>
  <c r="DV130" i="20"/>
  <c r="DV129" i="20"/>
  <c r="DV128" i="20"/>
  <c r="DV127" i="20"/>
  <c r="DV126" i="20"/>
  <c r="DV125" i="20"/>
  <c r="DV124" i="20"/>
  <c r="DV123" i="20"/>
  <c r="DV122" i="20"/>
  <c r="DV121" i="20"/>
  <c r="DV120" i="20"/>
  <c r="DV119" i="20"/>
  <c r="DV118" i="20"/>
  <c r="DV117" i="20"/>
  <c r="DV116" i="20"/>
  <c r="DV115" i="20"/>
  <c r="DV114" i="20"/>
  <c r="DV113" i="20"/>
  <c r="DV112" i="20"/>
  <c r="DV111" i="20"/>
  <c r="DV110" i="20"/>
  <c r="DV109" i="20"/>
  <c r="DV108" i="20"/>
  <c r="DV107" i="20"/>
  <c r="DV106" i="20"/>
  <c r="DV105" i="20"/>
  <c r="DV104" i="20"/>
  <c r="DV103" i="20"/>
  <c r="DV102" i="20"/>
  <c r="DV101" i="20"/>
  <c r="DV100" i="20"/>
  <c r="DV99" i="20"/>
  <c r="DV98" i="20"/>
  <c r="DV97" i="20"/>
  <c r="DV96" i="20"/>
  <c r="DV95" i="20"/>
  <c r="DV94" i="20"/>
  <c r="DV93" i="20"/>
  <c r="DV92" i="20"/>
  <c r="DV91" i="20"/>
  <c r="DV90" i="20"/>
  <c r="DV89" i="20"/>
  <c r="DV88" i="20"/>
  <c r="DV87" i="20"/>
  <c r="DV86" i="20"/>
  <c r="DV85" i="20"/>
  <c r="DV84" i="20"/>
  <c r="DV83" i="20"/>
  <c r="DV82" i="20"/>
  <c r="DV81" i="20"/>
  <c r="DV80" i="20"/>
  <c r="DV79" i="20"/>
  <c r="DV78" i="20"/>
  <c r="DV77" i="20"/>
  <c r="DV76" i="20"/>
  <c r="DV75" i="20"/>
  <c r="DV74" i="20"/>
  <c r="DV73" i="20"/>
  <c r="DV72" i="20"/>
  <c r="DV71" i="20"/>
  <c r="DV70" i="20"/>
  <c r="DV69" i="20"/>
  <c r="DV68" i="20"/>
  <c r="DV67" i="20"/>
  <c r="DV66" i="20"/>
  <c r="DV65" i="20"/>
  <c r="DV64" i="20"/>
  <c r="DV63" i="20"/>
  <c r="DV62" i="20"/>
  <c r="DV61" i="20"/>
  <c r="DV60" i="20"/>
  <c r="DV59" i="20"/>
  <c r="DV58" i="20"/>
  <c r="DV57" i="20"/>
  <c r="DV56" i="20"/>
  <c r="DV55" i="20"/>
  <c r="DV54" i="20"/>
  <c r="DV53" i="20"/>
  <c r="DV52" i="20"/>
  <c r="DV51" i="20"/>
  <c r="DV50" i="20"/>
  <c r="DV49" i="20"/>
  <c r="DV48" i="20"/>
  <c r="DV47" i="20"/>
  <c r="DV46" i="20"/>
  <c r="DV45" i="20"/>
  <c r="DV44" i="20"/>
  <c r="DV43" i="20"/>
  <c r="DV42" i="20"/>
  <c r="DV41" i="20"/>
  <c r="DV40" i="20"/>
  <c r="DV39" i="20"/>
  <c r="DV32" i="20"/>
  <c r="DV31" i="20"/>
  <c r="DV30" i="20"/>
  <c r="DV29" i="20"/>
  <c r="DV28" i="20"/>
  <c r="DV27" i="20"/>
  <c r="DV26" i="20"/>
  <c r="DV25" i="20"/>
  <c r="DV24" i="20"/>
  <c r="DV23" i="20"/>
  <c r="DV22" i="20"/>
  <c r="DV21" i="20"/>
  <c r="DV19" i="20"/>
  <c r="DV18" i="20"/>
  <c r="DV17" i="20"/>
  <c r="DV16" i="20"/>
  <c r="DV15" i="20"/>
  <c r="DV14" i="20"/>
  <c r="DV13" i="20"/>
  <c r="DV12" i="20"/>
  <c r="DV11" i="20"/>
  <c r="DV10" i="20"/>
  <c r="DV9" i="20"/>
  <c r="DV8" i="20"/>
  <c r="DH158" i="20"/>
  <c r="DH156" i="20"/>
  <c r="DH155" i="20"/>
  <c r="DH154" i="20"/>
  <c r="DH153" i="20"/>
  <c r="DH152" i="20"/>
  <c r="DH151" i="20"/>
  <c r="DH150" i="20"/>
  <c r="DH149" i="20"/>
  <c r="DH148" i="20"/>
  <c r="DH147" i="20"/>
  <c r="DH146" i="20"/>
  <c r="DH145" i="20"/>
  <c r="DH144" i="20"/>
  <c r="DH143" i="20"/>
  <c r="DH142" i="20"/>
  <c r="DH141" i="20"/>
  <c r="DH140" i="20"/>
  <c r="DH139" i="20"/>
  <c r="DH138" i="20"/>
  <c r="DH137" i="20"/>
  <c r="DH136" i="20"/>
  <c r="DH135" i="20"/>
  <c r="DH134" i="20"/>
  <c r="DH133" i="20"/>
  <c r="DH132" i="20"/>
  <c r="DH131" i="20"/>
  <c r="DH130" i="20"/>
  <c r="DH129" i="20"/>
  <c r="DH128" i="20"/>
  <c r="DH127" i="20"/>
  <c r="DH126" i="20"/>
  <c r="DH125" i="20"/>
  <c r="DH124" i="20"/>
  <c r="DH123" i="20"/>
  <c r="DH122" i="20"/>
  <c r="DH121" i="20"/>
  <c r="DH120" i="20"/>
  <c r="DH119" i="20"/>
  <c r="DH118" i="20"/>
  <c r="DH117" i="20"/>
  <c r="DH116" i="20"/>
  <c r="DH115" i="20"/>
  <c r="DH114" i="20"/>
  <c r="DH113" i="20"/>
  <c r="DH112" i="20"/>
  <c r="DH111" i="20"/>
  <c r="DH110" i="20"/>
  <c r="DH109" i="20"/>
  <c r="DH108" i="20"/>
  <c r="DH107" i="20"/>
  <c r="DH106" i="20"/>
  <c r="DH105" i="20"/>
  <c r="DH104" i="20"/>
  <c r="DH103" i="20"/>
  <c r="DH102" i="20"/>
  <c r="DH101" i="20"/>
  <c r="DH100" i="20"/>
  <c r="DH99" i="20"/>
  <c r="DH98" i="20"/>
  <c r="DH97" i="20"/>
  <c r="DH96" i="20"/>
  <c r="DH95" i="20"/>
  <c r="DH94" i="20"/>
  <c r="DH93" i="20"/>
  <c r="DH92" i="20"/>
  <c r="DH91" i="20"/>
  <c r="DH90" i="20"/>
  <c r="DH89" i="20"/>
  <c r="DH88" i="20"/>
  <c r="DH87" i="20"/>
  <c r="DH86" i="20"/>
  <c r="DH85" i="20"/>
  <c r="DH84" i="20"/>
  <c r="DH83" i="20"/>
  <c r="DH82" i="20"/>
  <c r="DH81" i="20"/>
  <c r="DH80" i="20"/>
  <c r="DH79" i="20"/>
  <c r="DH78" i="20"/>
  <c r="DH77" i="20"/>
  <c r="DH76" i="20"/>
  <c r="DH75" i="20"/>
  <c r="DH74" i="20"/>
  <c r="DH73" i="20"/>
  <c r="DH72" i="20"/>
  <c r="DH71" i="20"/>
  <c r="DH70" i="20"/>
  <c r="DH69" i="20"/>
  <c r="DH68" i="20"/>
  <c r="DH67" i="20"/>
  <c r="DH66" i="20"/>
  <c r="DH65" i="20"/>
  <c r="DH64" i="20"/>
  <c r="DH63" i="20"/>
  <c r="DH62" i="20"/>
  <c r="DH61" i="20"/>
  <c r="DH60" i="20"/>
  <c r="DH59" i="20"/>
  <c r="DH58" i="20"/>
  <c r="DH57" i="20"/>
  <c r="DH56" i="20"/>
  <c r="DH55" i="20"/>
  <c r="DH54" i="20"/>
  <c r="DH53" i="20"/>
  <c r="DH52" i="20"/>
  <c r="DH51" i="20"/>
  <c r="DH50" i="20"/>
  <c r="DH49" i="20"/>
  <c r="DH48" i="20"/>
  <c r="DH47" i="20"/>
  <c r="DH46" i="20"/>
  <c r="DH45" i="20"/>
  <c r="DH44" i="20"/>
  <c r="DH43" i="20"/>
  <c r="DH42" i="20"/>
  <c r="DH41" i="20"/>
  <c r="DH40" i="20"/>
  <c r="DH39" i="20"/>
  <c r="DH32" i="20"/>
  <c r="DH31" i="20"/>
  <c r="DH30" i="20"/>
  <c r="DH29" i="20"/>
  <c r="DH28" i="20"/>
  <c r="DH27" i="20"/>
  <c r="DH26" i="20"/>
  <c r="DH25" i="20"/>
  <c r="DH24" i="20"/>
  <c r="DH23" i="20"/>
  <c r="DH22" i="20"/>
  <c r="DH21" i="20"/>
  <c r="DH19" i="20"/>
  <c r="DH18" i="20"/>
  <c r="DH17" i="20"/>
  <c r="DH16" i="20"/>
  <c r="DH15" i="20"/>
  <c r="DH14" i="20"/>
  <c r="DH13" i="20"/>
  <c r="DH12" i="20"/>
  <c r="DH11" i="20"/>
  <c r="DH10" i="20"/>
  <c r="DH9" i="20"/>
  <c r="DH8" i="20"/>
  <c r="CT158" i="20"/>
  <c r="CT156" i="20"/>
  <c r="CT155" i="20"/>
  <c r="CT154" i="20"/>
  <c r="CT153" i="20"/>
  <c r="CT152" i="20"/>
  <c r="CT151" i="20"/>
  <c r="CT150" i="20"/>
  <c r="CT149" i="20"/>
  <c r="CT148" i="20"/>
  <c r="CT147" i="20"/>
  <c r="CT146" i="20"/>
  <c r="CT145" i="20"/>
  <c r="CT144" i="20"/>
  <c r="CT143" i="20"/>
  <c r="CT142" i="20"/>
  <c r="CT141" i="20"/>
  <c r="CT140" i="20"/>
  <c r="CT139" i="20"/>
  <c r="CT138" i="20"/>
  <c r="CT137" i="20"/>
  <c r="CT136" i="20"/>
  <c r="CT135" i="20"/>
  <c r="CT134" i="20"/>
  <c r="CT133" i="20"/>
  <c r="CT132" i="20"/>
  <c r="CT131" i="20"/>
  <c r="CT130" i="20"/>
  <c r="CT129" i="20"/>
  <c r="CT128" i="20"/>
  <c r="CT127" i="20"/>
  <c r="CT126" i="20"/>
  <c r="CT125" i="20"/>
  <c r="CT124" i="20"/>
  <c r="CT123" i="20"/>
  <c r="CT122" i="20"/>
  <c r="CT121" i="20"/>
  <c r="CT120" i="20"/>
  <c r="CT119" i="20"/>
  <c r="CT118" i="20"/>
  <c r="CT117" i="20"/>
  <c r="CT116" i="20"/>
  <c r="CT115" i="20"/>
  <c r="CT114" i="20"/>
  <c r="CT113" i="20"/>
  <c r="CT112" i="20"/>
  <c r="CT111" i="20"/>
  <c r="CT110" i="20"/>
  <c r="CT109" i="20"/>
  <c r="CT108" i="20"/>
  <c r="CT107" i="20"/>
  <c r="CT106" i="20"/>
  <c r="CT105" i="20"/>
  <c r="CT104" i="20"/>
  <c r="CT103" i="20"/>
  <c r="CT102" i="20"/>
  <c r="CT101" i="20"/>
  <c r="CT100" i="20"/>
  <c r="CT99" i="20"/>
  <c r="CT98" i="20"/>
  <c r="CT97" i="20"/>
  <c r="CT96" i="20"/>
  <c r="CT95" i="20"/>
  <c r="CT94" i="20"/>
  <c r="CT93" i="20"/>
  <c r="CT92" i="20"/>
  <c r="CT91" i="20"/>
  <c r="CT90" i="20"/>
  <c r="CT89" i="20"/>
  <c r="CT88" i="20"/>
  <c r="CT87" i="20"/>
  <c r="CT86" i="20"/>
  <c r="CT85" i="20"/>
  <c r="CT84" i="20"/>
  <c r="CT83" i="20"/>
  <c r="CT82" i="20"/>
  <c r="CT81" i="20"/>
  <c r="CT80" i="20"/>
  <c r="CT79" i="20"/>
  <c r="CT78" i="20"/>
  <c r="CT77" i="20"/>
  <c r="CT76" i="20"/>
  <c r="CT75" i="20"/>
  <c r="CT74" i="20"/>
  <c r="CT73" i="20"/>
  <c r="CT72" i="20"/>
  <c r="CT71" i="20"/>
  <c r="CT70" i="20"/>
  <c r="CT69" i="20"/>
  <c r="CT68" i="20"/>
  <c r="CT67" i="20"/>
  <c r="CT66" i="20"/>
  <c r="CT65" i="20"/>
  <c r="CT64" i="20"/>
  <c r="CT63" i="20"/>
  <c r="CT62" i="20"/>
  <c r="CT61" i="20"/>
  <c r="CT60" i="20"/>
  <c r="CT59" i="20"/>
  <c r="CT58" i="20"/>
  <c r="CT57" i="20"/>
  <c r="CT56" i="20"/>
  <c r="CT55" i="20"/>
  <c r="CT54" i="20"/>
  <c r="CT53" i="20"/>
  <c r="CT52" i="20"/>
  <c r="CT51" i="20"/>
  <c r="CT50" i="20"/>
  <c r="CT49" i="20"/>
  <c r="CT48" i="20"/>
  <c r="CT47" i="20"/>
  <c r="CT46" i="20"/>
  <c r="CT45" i="20"/>
  <c r="CT44" i="20"/>
  <c r="CT43" i="20"/>
  <c r="CT42" i="20"/>
  <c r="CT41" i="20"/>
  <c r="CT40" i="20"/>
  <c r="CT39" i="20"/>
  <c r="CT32" i="20"/>
  <c r="CT31" i="20"/>
  <c r="CT30" i="20"/>
  <c r="CT29" i="20"/>
  <c r="CT28" i="20"/>
  <c r="CT27" i="20"/>
  <c r="CT26" i="20"/>
  <c r="CT25" i="20"/>
  <c r="CT24" i="20"/>
  <c r="CT23" i="20"/>
  <c r="CT22" i="20"/>
  <c r="CT21" i="20"/>
  <c r="CT19" i="20"/>
  <c r="CT18" i="20"/>
  <c r="CT17" i="20"/>
  <c r="CT16" i="20"/>
  <c r="CT15" i="20"/>
  <c r="CT14" i="20"/>
  <c r="CT13" i="20"/>
  <c r="CT12" i="20"/>
  <c r="CT11" i="20"/>
  <c r="CT10" i="20"/>
  <c r="CT9" i="20"/>
  <c r="CT8" i="20"/>
  <c r="E2" i="28"/>
  <c r="F2" i="28" s="1"/>
  <c r="G2" i="28" s="1"/>
  <c r="H2" i="28" s="1"/>
  <c r="I2" i="28" s="1"/>
  <c r="J2" i="28" s="1"/>
  <c r="K2" i="28" s="1"/>
  <c r="L2" i="28" s="1"/>
  <c r="M2" i="28" s="1"/>
  <c r="N2" i="28" s="1"/>
  <c r="CF122" i="20"/>
  <c r="BR122" i="20"/>
  <c r="BD122" i="20"/>
  <c r="AP122" i="20"/>
  <c r="CF121" i="20"/>
  <c r="BR121" i="20"/>
  <c r="BD121" i="20"/>
  <c r="AP121" i="20"/>
  <c r="CF120" i="20"/>
  <c r="BR120" i="20"/>
  <c r="BD120" i="20"/>
  <c r="AP120" i="20"/>
  <c r="M120" i="20"/>
  <c r="CF119" i="20"/>
  <c r="BR119" i="20"/>
  <c r="BD119" i="20"/>
  <c r="AP119" i="20"/>
  <c r="CF118" i="20"/>
  <c r="BR118" i="20"/>
  <c r="BD118" i="20"/>
  <c r="AP118" i="20"/>
  <c r="M118" i="20"/>
  <c r="CF117" i="20"/>
  <c r="BR117" i="20"/>
  <c r="BD117" i="20"/>
  <c r="AP117" i="20"/>
  <c r="M117" i="20"/>
  <c r="CF116" i="20"/>
  <c r="BR116" i="20"/>
  <c r="BD116" i="20"/>
  <c r="AP116" i="20"/>
  <c r="M116" i="20"/>
  <c r="CF115" i="20"/>
  <c r="BR115" i="20"/>
  <c r="BD115" i="20"/>
  <c r="AP115" i="20"/>
  <c r="CF114" i="20"/>
  <c r="BR114" i="20"/>
  <c r="BD114" i="20"/>
  <c r="AP114" i="20"/>
  <c r="M114" i="20"/>
  <c r="CF113" i="20"/>
  <c r="BR113" i="20"/>
  <c r="BD113" i="20"/>
  <c r="AP113" i="20"/>
  <c r="CF112" i="20"/>
  <c r="BR112" i="20"/>
  <c r="BD112" i="20"/>
  <c r="AP112" i="20"/>
  <c r="M112" i="20"/>
  <c r="CF111" i="20"/>
  <c r="BR111" i="20"/>
  <c r="BD111" i="20"/>
  <c r="AP111" i="20"/>
  <c r="CF110" i="20"/>
  <c r="BR110" i="20"/>
  <c r="BD110" i="20"/>
  <c r="AP110" i="20"/>
  <c r="M110" i="20"/>
  <c r="CF109" i="20"/>
  <c r="BR109" i="20"/>
  <c r="BD109" i="20"/>
  <c r="AP109" i="20"/>
  <c r="CF108" i="20"/>
  <c r="BR108" i="20"/>
  <c r="BD108" i="20"/>
  <c r="AP108" i="20"/>
  <c r="M108" i="20"/>
  <c r="CF107" i="20"/>
  <c r="BR107" i="20"/>
  <c r="BD107" i="20"/>
  <c r="AP107" i="20"/>
  <c r="M268" i="20"/>
  <c r="CF106" i="20"/>
  <c r="BR106" i="20"/>
  <c r="BD106" i="20"/>
  <c r="AP106" i="20"/>
  <c r="M106" i="20"/>
  <c r="CF105" i="20"/>
  <c r="BR105" i="20"/>
  <c r="BD105" i="20"/>
  <c r="AP105" i="20"/>
  <c r="M266" i="20"/>
  <c r="CF104" i="20"/>
  <c r="BR104" i="20"/>
  <c r="BD104" i="20"/>
  <c r="AP104" i="20"/>
  <c r="M104" i="20"/>
  <c r="CF103" i="20"/>
  <c r="BR103" i="20"/>
  <c r="BD103" i="20"/>
  <c r="AP103" i="20"/>
  <c r="M264" i="20"/>
  <c r="CF102" i="20"/>
  <c r="BR102" i="20"/>
  <c r="BD102" i="20"/>
  <c r="AP102" i="20"/>
  <c r="M102" i="20"/>
  <c r="CF101" i="20"/>
  <c r="BR101" i="20"/>
  <c r="BD101" i="20"/>
  <c r="AP101" i="20"/>
  <c r="M101" i="20"/>
  <c r="CF100" i="20"/>
  <c r="BR100" i="20"/>
  <c r="BD100" i="20"/>
  <c r="AP100" i="20"/>
  <c r="CF99" i="20"/>
  <c r="BR99" i="20"/>
  <c r="BD99" i="20"/>
  <c r="AP99" i="20"/>
  <c r="M260" i="20"/>
  <c r="M99" i="20"/>
  <c r="CF98" i="20"/>
  <c r="BR98" i="20"/>
  <c r="BD98" i="20"/>
  <c r="AP98" i="20"/>
  <c r="M98" i="20"/>
  <c r="CF97" i="20"/>
  <c r="BR97" i="20"/>
  <c r="BD97" i="20"/>
  <c r="AP97" i="20"/>
  <c r="M258" i="20"/>
  <c r="M97" i="20"/>
  <c r="CF96" i="20"/>
  <c r="BR96" i="20"/>
  <c r="BD96" i="20"/>
  <c r="AP96" i="20"/>
  <c r="M96" i="20"/>
  <c r="CF95" i="20"/>
  <c r="BR95" i="20"/>
  <c r="BD95" i="20"/>
  <c r="AP95" i="20"/>
  <c r="M256" i="20"/>
  <c r="M95" i="20"/>
  <c r="CF94" i="20"/>
  <c r="BR94" i="20"/>
  <c r="BD94" i="20"/>
  <c r="AP94" i="20"/>
  <c r="M94" i="20"/>
  <c r="CF93" i="20"/>
  <c r="BR93" i="20"/>
  <c r="BD93" i="20"/>
  <c r="AP93" i="20"/>
  <c r="M93" i="20"/>
  <c r="CF92" i="20"/>
  <c r="BR92" i="20"/>
  <c r="BD92" i="20"/>
  <c r="AP92" i="20"/>
  <c r="CF91" i="20"/>
  <c r="BR91" i="20"/>
  <c r="BD91" i="20"/>
  <c r="AP91" i="20"/>
  <c r="M252" i="20"/>
  <c r="M91" i="20"/>
  <c r="CF90" i="20"/>
  <c r="BR90" i="20"/>
  <c r="BD90" i="20"/>
  <c r="AP90" i="20"/>
  <c r="M251" i="20"/>
  <c r="M90" i="20"/>
  <c r="CF89" i="20"/>
  <c r="BR89" i="20"/>
  <c r="BD89" i="20"/>
  <c r="AP89" i="20"/>
  <c r="M250" i="20"/>
  <c r="M89" i="20"/>
  <c r="CF88" i="20"/>
  <c r="BR88" i="20"/>
  <c r="BD88" i="20"/>
  <c r="AP88" i="20"/>
  <c r="M88" i="20"/>
  <c r="CF158" i="20"/>
  <c r="BR158" i="20"/>
  <c r="BD158" i="20"/>
  <c r="AP158" i="20"/>
  <c r="CF156" i="20"/>
  <c r="BR156" i="20"/>
  <c r="BD156" i="20"/>
  <c r="AP156" i="20"/>
  <c r="CF155" i="20"/>
  <c r="BR155" i="20"/>
  <c r="BD155" i="20"/>
  <c r="AP155" i="20"/>
  <c r="M155" i="20"/>
  <c r="CF154" i="20"/>
  <c r="BR154" i="20"/>
  <c r="BD154" i="20"/>
  <c r="AP154" i="20"/>
  <c r="CF153" i="20"/>
  <c r="BR153" i="20"/>
  <c r="BD153" i="20"/>
  <c r="AP153" i="20"/>
  <c r="M153" i="20"/>
  <c r="CF152" i="20"/>
  <c r="BR152" i="20"/>
  <c r="BD152" i="20"/>
  <c r="AP152" i="20"/>
  <c r="CF151" i="20"/>
  <c r="BR151" i="20"/>
  <c r="BD151" i="20"/>
  <c r="AP151" i="20"/>
  <c r="M151" i="20"/>
  <c r="CF150" i="20"/>
  <c r="BR150" i="20"/>
  <c r="BD150" i="20"/>
  <c r="AP150" i="20"/>
  <c r="CF149" i="20"/>
  <c r="BR149" i="20"/>
  <c r="BD149" i="20"/>
  <c r="AP149" i="20"/>
  <c r="M149" i="20"/>
  <c r="CF148" i="20"/>
  <c r="BR148" i="20"/>
  <c r="BD148" i="20"/>
  <c r="AP148" i="20"/>
  <c r="CF147" i="20"/>
  <c r="BR147" i="20"/>
  <c r="BD147" i="20"/>
  <c r="AP147" i="20"/>
  <c r="M147" i="20"/>
  <c r="CF146" i="20"/>
  <c r="BR146" i="20"/>
  <c r="BD146" i="20"/>
  <c r="AP146" i="20"/>
  <c r="CF145" i="20"/>
  <c r="BR145" i="20"/>
  <c r="BD145" i="20"/>
  <c r="AP145" i="20"/>
  <c r="CF144" i="20"/>
  <c r="BR144" i="20"/>
  <c r="BD144" i="20"/>
  <c r="AP144" i="20"/>
  <c r="CF143" i="20"/>
  <c r="BR143" i="20"/>
  <c r="BD143" i="20"/>
  <c r="AP143" i="20"/>
  <c r="CF142" i="20"/>
  <c r="BR142" i="20"/>
  <c r="BD142" i="20"/>
  <c r="AP142" i="20"/>
  <c r="M142" i="20"/>
  <c r="CF141" i="20"/>
  <c r="BR141" i="20"/>
  <c r="BD141" i="20"/>
  <c r="AP141" i="20"/>
  <c r="CF140" i="20"/>
  <c r="BR140" i="20"/>
  <c r="BD140" i="20"/>
  <c r="AP140" i="20"/>
  <c r="M140" i="20"/>
  <c r="CF139" i="20"/>
  <c r="BR139" i="20"/>
  <c r="BD139" i="20"/>
  <c r="AP139" i="20"/>
  <c r="CF138" i="20"/>
  <c r="BR138" i="20"/>
  <c r="BD138" i="20"/>
  <c r="AP138" i="20"/>
  <c r="CF137" i="20"/>
  <c r="BR137" i="20"/>
  <c r="BD137" i="20"/>
  <c r="AP137" i="20"/>
  <c r="CF136" i="20"/>
  <c r="BR136" i="20"/>
  <c r="BD136" i="20"/>
  <c r="AP136" i="20"/>
  <c r="M136" i="20"/>
  <c r="CF135" i="20"/>
  <c r="BR135" i="20"/>
  <c r="BD135" i="20"/>
  <c r="AP135" i="20"/>
  <c r="CF134" i="20"/>
  <c r="BR134" i="20"/>
  <c r="BD134" i="20"/>
  <c r="AP134" i="20"/>
  <c r="M134" i="20"/>
  <c r="CF133" i="20"/>
  <c r="BR133" i="20"/>
  <c r="BD133" i="20"/>
  <c r="AP133" i="20"/>
  <c r="CF132" i="20"/>
  <c r="BR132" i="20"/>
  <c r="BD132" i="20"/>
  <c r="AP132" i="20"/>
  <c r="M132" i="20"/>
  <c r="CF131" i="20"/>
  <c r="BR131" i="20"/>
  <c r="BD131" i="20"/>
  <c r="AP131" i="20"/>
  <c r="CF130" i="20"/>
  <c r="BR130" i="20"/>
  <c r="BD130" i="20"/>
  <c r="AP130" i="20"/>
  <c r="M130" i="20"/>
  <c r="CF129" i="20"/>
  <c r="BR129" i="20"/>
  <c r="BD129" i="20"/>
  <c r="AP129" i="20"/>
  <c r="CF128" i="20"/>
  <c r="BR128" i="20"/>
  <c r="BD128" i="20"/>
  <c r="AP128" i="20"/>
  <c r="M128" i="20"/>
  <c r="CF127" i="20"/>
  <c r="BR127" i="20"/>
  <c r="BD127" i="20"/>
  <c r="AP127" i="20"/>
  <c r="CF126" i="20"/>
  <c r="BR126" i="20"/>
  <c r="BD126" i="20"/>
  <c r="AP126" i="20"/>
  <c r="M126" i="20"/>
  <c r="CF125" i="20"/>
  <c r="BR125" i="20"/>
  <c r="BD125" i="20"/>
  <c r="AP125" i="20"/>
  <c r="CF124" i="20"/>
  <c r="BR124" i="20"/>
  <c r="BD124" i="20"/>
  <c r="AP124" i="20"/>
  <c r="M124" i="20"/>
  <c r="CF123" i="20"/>
  <c r="BR123" i="20"/>
  <c r="BD123" i="20"/>
  <c r="AP123" i="20"/>
  <c r="CF59" i="20"/>
  <c r="BR59" i="20"/>
  <c r="BD59" i="20"/>
  <c r="AP59" i="20"/>
  <c r="M220" i="20"/>
  <c r="M59" i="20"/>
  <c r="CF58" i="20"/>
  <c r="BR58" i="20"/>
  <c r="BD58" i="20"/>
  <c r="AP58" i="20"/>
  <c r="CF57" i="20"/>
  <c r="BR57" i="20"/>
  <c r="BD57" i="20"/>
  <c r="AP57" i="20"/>
  <c r="M218" i="20"/>
  <c r="M57" i="20"/>
  <c r="CF56" i="20"/>
  <c r="BR56" i="20"/>
  <c r="BD56" i="20"/>
  <c r="AP56" i="20"/>
  <c r="CF55" i="20"/>
  <c r="BR55" i="20"/>
  <c r="BD55" i="20"/>
  <c r="AP55" i="20"/>
  <c r="M216" i="20"/>
  <c r="M55" i="20"/>
  <c r="CF54" i="20"/>
  <c r="BR54" i="20"/>
  <c r="BD54" i="20"/>
  <c r="AP54" i="20"/>
  <c r="CF53" i="20"/>
  <c r="BR53" i="20"/>
  <c r="BD53" i="20"/>
  <c r="AP53" i="20"/>
  <c r="M214" i="20"/>
  <c r="M53" i="20"/>
  <c r="CF52" i="20"/>
  <c r="BR52" i="20"/>
  <c r="BD52" i="20"/>
  <c r="AP52" i="20"/>
  <c r="CF51" i="20"/>
  <c r="BR51" i="20"/>
  <c r="BD51" i="20"/>
  <c r="AP51" i="20"/>
  <c r="M212" i="20"/>
  <c r="M51" i="20"/>
  <c r="CF50" i="20"/>
  <c r="BR50" i="20"/>
  <c r="BD50" i="20"/>
  <c r="AP50" i="20"/>
  <c r="CF49" i="20"/>
  <c r="BR49" i="20"/>
  <c r="BD49" i="20"/>
  <c r="AP49" i="20"/>
  <c r="M210" i="20"/>
  <c r="M49" i="20"/>
  <c r="CF48" i="20"/>
  <c r="BR48" i="20"/>
  <c r="BD48" i="20"/>
  <c r="AP48" i="20"/>
  <c r="CF47" i="20"/>
  <c r="BR47" i="20"/>
  <c r="BD47" i="20"/>
  <c r="AP47" i="20"/>
  <c r="M208" i="20"/>
  <c r="M47" i="20"/>
  <c r="CF46" i="20"/>
  <c r="BR46" i="20"/>
  <c r="BD46" i="20"/>
  <c r="AP46" i="20"/>
  <c r="CF45" i="20"/>
  <c r="BR45" i="20"/>
  <c r="BD45" i="20"/>
  <c r="AP45" i="20"/>
  <c r="M206" i="20"/>
  <c r="M45" i="20"/>
  <c r="CF44" i="20"/>
  <c r="BR44" i="20"/>
  <c r="BD44" i="20"/>
  <c r="AP44" i="20"/>
  <c r="CF43" i="20"/>
  <c r="BR43" i="20"/>
  <c r="BD43" i="20"/>
  <c r="AP43" i="20"/>
  <c r="M204" i="20"/>
  <c r="M43" i="20"/>
  <c r="CF42" i="20"/>
  <c r="BR42" i="20"/>
  <c r="BD42" i="20"/>
  <c r="AP42" i="20"/>
  <c r="CF41" i="20"/>
  <c r="BR41" i="20"/>
  <c r="BD41" i="20"/>
  <c r="AP41" i="20"/>
  <c r="M202" i="20"/>
  <c r="M41" i="20"/>
  <c r="CF40" i="20"/>
  <c r="BR40" i="20"/>
  <c r="BD40" i="20"/>
  <c r="AP40" i="20"/>
  <c r="CF39" i="20"/>
  <c r="BR39" i="20"/>
  <c r="BD39" i="20"/>
  <c r="AP39" i="20"/>
  <c r="M200" i="20"/>
  <c r="M39" i="20"/>
  <c r="M198" i="20"/>
  <c r="M196" i="20"/>
  <c r="M194" i="20"/>
  <c r="CF32" i="20"/>
  <c r="BR32" i="20"/>
  <c r="BD32" i="20"/>
  <c r="AP32" i="20"/>
  <c r="M32" i="20"/>
  <c r="CF73" i="20"/>
  <c r="BR73" i="20"/>
  <c r="BD73" i="20"/>
  <c r="AP73" i="20"/>
  <c r="M234" i="20"/>
  <c r="CF72" i="20"/>
  <c r="BR72" i="20"/>
  <c r="BD72" i="20"/>
  <c r="AP72" i="20"/>
  <c r="M72" i="20"/>
  <c r="CF71" i="20"/>
  <c r="BR71" i="20"/>
  <c r="BD71" i="20"/>
  <c r="AP71" i="20"/>
  <c r="M232" i="20"/>
  <c r="CF70" i="20"/>
  <c r="BR70" i="20"/>
  <c r="BD70" i="20"/>
  <c r="AP70" i="20"/>
  <c r="CF69" i="20"/>
  <c r="BR69" i="20"/>
  <c r="BD69" i="20"/>
  <c r="AP69" i="20"/>
  <c r="M230" i="20"/>
  <c r="CF68" i="20"/>
  <c r="BR68" i="20"/>
  <c r="BD68" i="20"/>
  <c r="AP68" i="20"/>
  <c r="CF67" i="20"/>
  <c r="BR67" i="20"/>
  <c r="BD67" i="20"/>
  <c r="AP67" i="20"/>
  <c r="M228" i="20"/>
  <c r="M67" i="20"/>
  <c r="CF66" i="20"/>
  <c r="BR66" i="20"/>
  <c r="BD66" i="20"/>
  <c r="AP66" i="20"/>
  <c r="CF65" i="20"/>
  <c r="BR65" i="20"/>
  <c r="BD65" i="20"/>
  <c r="AP65" i="20"/>
  <c r="M226" i="20"/>
  <c r="M65" i="20"/>
  <c r="CF64" i="20"/>
  <c r="BR64" i="20"/>
  <c r="BD64" i="20"/>
  <c r="AP64" i="20"/>
  <c r="M64" i="20"/>
  <c r="CF63" i="20"/>
  <c r="BR63" i="20"/>
  <c r="BD63" i="20"/>
  <c r="AP63" i="20"/>
  <c r="M63" i="20"/>
  <c r="CF62" i="20"/>
  <c r="BR62" i="20"/>
  <c r="BD62" i="20"/>
  <c r="AP62" i="20"/>
  <c r="CF61" i="20"/>
  <c r="BR61" i="20"/>
  <c r="BD61" i="20"/>
  <c r="AP61" i="20"/>
  <c r="M222" i="20"/>
  <c r="M61" i="20"/>
  <c r="CF60" i="20"/>
  <c r="BR60" i="20"/>
  <c r="BD60" i="20"/>
  <c r="AP60" i="20"/>
  <c r="CF80" i="20"/>
  <c r="BR80" i="20"/>
  <c r="BD80" i="20"/>
  <c r="AP80" i="20"/>
  <c r="M80" i="20"/>
  <c r="CF79" i="20"/>
  <c r="BR79" i="20"/>
  <c r="BD79" i="20"/>
  <c r="AP79" i="20"/>
  <c r="M240" i="20"/>
  <c r="CF78" i="20"/>
  <c r="BR78" i="20"/>
  <c r="BD78" i="20"/>
  <c r="AP78" i="20"/>
  <c r="M78" i="20"/>
  <c r="CF77" i="20"/>
  <c r="BR77" i="20"/>
  <c r="BD77" i="20"/>
  <c r="AP77" i="20"/>
  <c r="M238" i="20"/>
  <c r="CF76" i="20"/>
  <c r="BR76" i="20"/>
  <c r="BD76" i="20"/>
  <c r="AP76" i="20"/>
  <c r="CF75" i="20"/>
  <c r="BR75" i="20"/>
  <c r="BD75" i="20"/>
  <c r="AP75" i="20"/>
  <c r="M236" i="20"/>
  <c r="M75" i="20"/>
  <c r="CF74" i="20"/>
  <c r="BR74" i="20"/>
  <c r="BD74" i="20"/>
  <c r="AP74" i="20"/>
  <c r="M74" i="20"/>
  <c r="CF87" i="20"/>
  <c r="CF86" i="20"/>
  <c r="CF85" i="20"/>
  <c r="CF84" i="20"/>
  <c r="CF83" i="20"/>
  <c r="CF82" i="20"/>
  <c r="CF81" i="20"/>
  <c r="CF31" i="20"/>
  <c r="CF30" i="20"/>
  <c r="CF29" i="20"/>
  <c r="CF28" i="20"/>
  <c r="CF27" i="20"/>
  <c r="CF26" i="20"/>
  <c r="CF25" i="20"/>
  <c r="CF24" i="20"/>
  <c r="CF23" i="20"/>
  <c r="CF22" i="20"/>
  <c r="CF21" i="20"/>
  <c r="CF19" i="20"/>
  <c r="CF18" i="20"/>
  <c r="CF17" i="20"/>
  <c r="CF16" i="20"/>
  <c r="CF15" i="20"/>
  <c r="CF14" i="20"/>
  <c r="CF13" i="20"/>
  <c r="CF12" i="20"/>
  <c r="CF11" i="20"/>
  <c r="CF10" i="20"/>
  <c r="CF9" i="20"/>
  <c r="CF8" i="20"/>
  <c r="BR87" i="20"/>
  <c r="BR86" i="20"/>
  <c r="BR85" i="20"/>
  <c r="BR84" i="20"/>
  <c r="BR83" i="20"/>
  <c r="BR82" i="20"/>
  <c r="BR81" i="20"/>
  <c r="BR31" i="20"/>
  <c r="BR30" i="20"/>
  <c r="BR29" i="20"/>
  <c r="BR28" i="20"/>
  <c r="BR27" i="20"/>
  <c r="BR26" i="20"/>
  <c r="BR25" i="20"/>
  <c r="BR24" i="20"/>
  <c r="BR23" i="20"/>
  <c r="BR22" i="20"/>
  <c r="BR21" i="20"/>
  <c r="BR19" i="20"/>
  <c r="BR18" i="20"/>
  <c r="BR17" i="20"/>
  <c r="BR16" i="20"/>
  <c r="BR15" i="20"/>
  <c r="BR14" i="20"/>
  <c r="BR13" i="20"/>
  <c r="BR12" i="20"/>
  <c r="BR11" i="20"/>
  <c r="BR10" i="20"/>
  <c r="BR9" i="20"/>
  <c r="BR8" i="20"/>
  <c r="BD87" i="20"/>
  <c r="BD86" i="20"/>
  <c r="BD85" i="20"/>
  <c r="BD84" i="20"/>
  <c r="BD83" i="20"/>
  <c r="BD82" i="20"/>
  <c r="BD81" i="20"/>
  <c r="BD31" i="20"/>
  <c r="BD30" i="20"/>
  <c r="BD29" i="20"/>
  <c r="BD28" i="20"/>
  <c r="BD27" i="20"/>
  <c r="BD26" i="20"/>
  <c r="BD25" i="20"/>
  <c r="BD24" i="20"/>
  <c r="BD23" i="20"/>
  <c r="BD22" i="20"/>
  <c r="BD21" i="20"/>
  <c r="BD19" i="20"/>
  <c r="BD18" i="20"/>
  <c r="BD17" i="20"/>
  <c r="BD16" i="20"/>
  <c r="BD15" i="20"/>
  <c r="BD14" i="20"/>
  <c r="BD13" i="20"/>
  <c r="BD12" i="20"/>
  <c r="BD11" i="20"/>
  <c r="BD10" i="20"/>
  <c r="BD9" i="20"/>
  <c r="BD8" i="20"/>
  <c r="AP87" i="20"/>
  <c r="AP86" i="20"/>
  <c r="AP85" i="20"/>
  <c r="AP84" i="20"/>
  <c r="AP83" i="20"/>
  <c r="AP82" i="20"/>
  <c r="AP81" i="20"/>
  <c r="AP31" i="20"/>
  <c r="AP30" i="20"/>
  <c r="AP29" i="20"/>
  <c r="AP28" i="20"/>
  <c r="AP27" i="20"/>
  <c r="AP26" i="20"/>
  <c r="AP25" i="20"/>
  <c r="AP24" i="20"/>
  <c r="AP23" i="20"/>
  <c r="AP22" i="20"/>
  <c r="AP21" i="20"/>
  <c r="AP19" i="20"/>
  <c r="AP18" i="20"/>
  <c r="AP17" i="20"/>
  <c r="AP16" i="20"/>
  <c r="AP15" i="20"/>
  <c r="AP14" i="20"/>
  <c r="AP13" i="20"/>
  <c r="AP12" i="20"/>
  <c r="AP11" i="20"/>
  <c r="AP10" i="20"/>
  <c r="AP9" i="20"/>
  <c r="AP8" i="20"/>
  <c r="M248" i="20"/>
  <c r="M246" i="20"/>
  <c r="M244" i="20"/>
  <c r="M242" i="20"/>
  <c r="M192" i="20"/>
  <c r="M190" i="20"/>
  <c r="M188" i="20"/>
  <c r="M187" i="20"/>
  <c r="M186" i="20"/>
  <c r="M184" i="20"/>
  <c r="M182" i="20"/>
  <c r="M180" i="20"/>
  <c r="M176" i="20"/>
  <c r="M174" i="20"/>
  <c r="M172" i="20"/>
  <c r="M170" i="20"/>
  <c r="M168" i="20"/>
  <c r="E8" i="14"/>
  <c r="E9" i="14"/>
  <c r="F9" i="14" s="1"/>
  <c r="G9" i="14" s="1"/>
  <c r="H9" i="14" s="1"/>
  <c r="I9" i="14" s="1"/>
  <c r="J9" i="14" s="1"/>
  <c r="E10" i="14"/>
  <c r="F10" i="14" s="1"/>
  <c r="G10" i="14" s="1"/>
  <c r="H10" i="14" s="1"/>
  <c r="I10" i="14" s="1"/>
  <c r="E11" i="14"/>
  <c r="F11" i="14" s="1"/>
  <c r="E12" i="14"/>
  <c r="E13" i="14"/>
  <c r="F13" i="14" s="1"/>
  <c r="G13" i="14" s="1"/>
  <c r="H13" i="14" s="1"/>
  <c r="I13" i="14" s="1"/>
  <c r="J13" i="14" s="1"/>
  <c r="E16" i="14"/>
  <c r="E17" i="14"/>
  <c r="F17" i="14" s="1"/>
  <c r="G17" i="14" s="1"/>
  <c r="H17" i="14" s="1"/>
  <c r="E18" i="14"/>
  <c r="F18" i="14" s="1"/>
  <c r="G18" i="14" s="1"/>
  <c r="E19" i="14"/>
  <c r="F19" i="14" s="1"/>
  <c r="E20" i="14"/>
  <c r="E22" i="14"/>
  <c r="F22" i="14" s="1"/>
  <c r="G22" i="14" s="1"/>
  <c r="H22" i="14" s="1"/>
  <c r="E23" i="14"/>
  <c r="F23" i="14" s="1"/>
  <c r="G23" i="14" s="1"/>
  <c r="E25" i="14"/>
  <c r="F25" i="14" s="1"/>
  <c r="G25" i="14" s="1"/>
  <c r="H25" i="14" s="1"/>
  <c r="I25" i="14" s="1"/>
  <c r="E27" i="14"/>
  <c r="E28" i="14"/>
  <c r="F28" i="14" s="1"/>
  <c r="G28" i="14" s="1"/>
  <c r="H28" i="14" s="1"/>
  <c r="E29" i="14"/>
  <c r="F29" i="14" s="1"/>
  <c r="G29" i="14" s="1"/>
  <c r="E30" i="14"/>
  <c r="F30" i="14" s="1"/>
  <c r="E32" i="14"/>
  <c r="F32" i="14" s="1"/>
  <c r="G32" i="14" s="1"/>
  <c r="E31" i="14"/>
  <c r="E33" i="14"/>
  <c r="F33" i="14" s="1"/>
  <c r="G33" i="14" s="1"/>
  <c r="H33" i="14" s="1"/>
  <c r="I33" i="14" s="1"/>
  <c r="J33" i="14" s="1"/>
  <c r="BG27" i="12"/>
  <c r="BJ27" i="12" s="1"/>
  <c r="AV27" i="12"/>
  <c r="AA27" i="12"/>
  <c r="AH27" i="12" s="1"/>
  <c r="H32" i="14"/>
  <c r="I32" i="14" s="1"/>
  <c r="J32" i="14" s="1"/>
  <c r="C2" i="16"/>
  <c r="D2" i="16" s="1"/>
  <c r="E2" i="16" s="1"/>
  <c r="F2" i="16" s="1"/>
  <c r="G2" i="16" s="1"/>
  <c r="H2" i="16" s="1"/>
  <c r="I2" i="16" s="1"/>
  <c r="J2" i="16" s="1"/>
  <c r="K2" i="16" s="1"/>
  <c r="L2" i="16" s="1"/>
  <c r="C33" i="12"/>
  <c r="D34" i="14"/>
  <c r="AR18" i="8"/>
  <c r="AR19" i="8"/>
  <c r="AR20" i="8"/>
  <c r="AR21" i="8"/>
  <c r="AR22" i="8"/>
  <c r="AR23" i="8"/>
  <c r="AR24" i="8"/>
  <c r="AR25" i="8"/>
  <c r="AR26" i="8"/>
  <c r="AR5" i="8"/>
  <c r="AR6" i="8"/>
  <c r="AR7" i="8"/>
  <c r="AR8" i="8"/>
  <c r="AR9" i="8"/>
  <c r="AR10" i="8"/>
  <c r="AR11" i="8"/>
  <c r="AR12" i="8"/>
  <c r="AR13" i="8"/>
  <c r="AR14" i="8"/>
  <c r="AR15" i="8"/>
  <c r="AR16" i="8"/>
  <c r="AR17" i="8"/>
  <c r="E20" i="8"/>
  <c r="AH20" i="8" s="1"/>
  <c r="E21" i="8"/>
  <c r="AH21" i="8" s="1"/>
  <c r="E22" i="8"/>
  <c r="AH22" i="8" s="1"/>
  <c r="E23" i="8"/>
  <c r="AH23" i="8" s="1"/>
  <c r="E24" i="8"/>
  <c r="AH24" i="8" s="1"/>
  <c r="E25" i="8"/>
  <c r="AH25" i="8" s="1"/>
  <c r="E26" i="8"/>
  <c r="AH26" i="8" s="1"/>
  <c r="E19" i="8"/>
  <c r="AH19" i="8" s="1"/>
  <c r="G8" i="8"/>
  <c r="J8" i="8" s="1"/>
  <c r="M8" i="8" s="1"/>
  <c r="G7" i="8"/>
  <c r="J7" i="8" s="1"/>
  <c r="M7" i="8" s="1"/>
  <c r="P7" i="8" s="1"/>
  <c r="S7" i="8" s="1"/>
  <c r="V7" i="8" s="1"/>
  <c r="Y7" i="8" s="1"/>
  <c r="AB7" i="8" s="1"/>
  <c r="AE7" i="8" s="1"/>
  <c r="G6" i="8"/>
  <c r="J6" i="8" s="1"/>
  <c r="G14" i="8"/>
  <c r="J14" i="8" s="1"/>
  <c r="M14" i="8" s="1"/>
  <c r="G13" i="8"/>
  <c r="J13" i="8" s="1"/>
  <c r="M13" i="8" s="1"/>
  <c r="P13" i="8" s="1"/>
  <c r="S13" i="8" s="1"/>
  <c r="G12" i="8"/>
  <c r="J12" i="8" s="1"/>
  <c r="M12" i="8" s="1"/>
  <c r="G11" i="8"/>
  <c r="J11" i="8" s="1"/>
  <c r="M11" i="8" s="1"/>
  <c r="P11" i="8" s="1"/>
  <c r="G10" i="8"/>
  <c r="J10" i="8" s="1"/>
  <c r="M10" i="8" s="1"/>
  <c r="P10" i="8" s="1"/>
  <c r="S10" i="8" s="1"/>
  <c r="V10" i="8" s="1"/>
  <c r="Y10" i="8" s="1"/>
  <c r="AB10" i="8" s="1"/>
  <c r="AE10" i="8" s="1"/>
  <c r="G9" i="8"/>
  <c r="J9" i="8" s="1"/>
  <c r="M9" i="8" s="1"/>
  <c r="P9" i="8" s="1"/>
  <c r="G17" i="8"/>
  <c r="J17" i="8" s="1"/>
  <c r="M17" i="8" s="1"/>
  <c r="P17" i="8" s="1"/>
  <c r="S17" i="8" s="1"/>
  <c r="V17" i="8" s="1"/>
  <c r="Y17" i="8" s="1"/>
  <c r="AB17" i="8" s="1"/>
  <c r="AE17" i="8" s="1"/>
  <c r="G16" i="8"/>
  <c r="J16" i="8" s="1"/>
  <c r="M16" i="8" s="1"/>
  <c r="G15" i="8"/>
  <c r="J15" i="8" s="1"/>
  <c r="G5" i="8"/>
  <c r="J5" i="8" s="1"/>
  <c r="M5" i="8" s="1"/>
  <c r="P5" i="8" s="1"/>
  <c r="S5" i="8" s="1"/>
  <c r="V5" i="8" s="1"/>
  <c r="Y5" i="8" s="1"/>
  <c r="AB5" i="8" s="1"/>
  <c r="AE5" i="8" s="1"/>
  <c r="G18" i="8"/>
  <c r="J18" i="8" s="1"/>
  <c r="M18" i="8" s="1"/>
  <c r="G19" i="8"/>
  <c r="J19" i="8" s="1"/>
  <c r="M19" i="8" s="1"/>
  <c r="P19" i="8" s="1"/>
  <c r="S19" i="8" s="1"/>
  <c r="V19" i="8" s="1"/>
  <c r="Y19" i="8" s="1"/>
  <c r="AB19" i="8" s="1"/>
  <c r="AE19" i="8" s="1"/>
  <c r="G20" i="8"/>
  <c r="J20" i="8" s="1"/>
  <c r="M20" i="8" s="1"/>
  <c r="P20" i="8" s="1"/>
  <c r="S20" i="8" s="1"/>
  <c r="V20" i="8" s="1"/>
  <c r="Y20" i="8" s="1"/>
  <c r="AB20" i="8" s="1"/>
  <c r="AE20" i="8" s="1"/>
  <c r="G21" i="8"/>
  <c r="J21" i="8" s="1"/>
  <c r="M21" i="8" s="1"/>
  <c r="P21" i="8" s="1"/>
  <c r="S21" i="8" s="1"/>
  <c r="V21" i="8" s="1"/>
  <c r="Y21" i="8" s="1"/>
  <c r="AB21" i="8" s="1"/>
  <c r="AE21" i="8" s="1"/>
  <c r="G22" i="8"/>
  <c r="J22" i="8" s="1"/>
  <c r="M22" i="8" s="1"/>
  <c r="P22" i="8" s="1"/>
  <c r="S22" i="8" s="1"/>
  <c r="G23" i="8"/>
  <c r="J23" i="8" s="1"/>
  <c r="M23" i="8" s="1"/>
  <c r="P23" i="8" s="1"/>
  <c r="S23" i="8" s="1"/>
  <c r="V23" i="8" s="1"/>
  <c r="Y23" i="8" s="1"/>
  <c r="AB23" i="8" s="1"/>
  <c r="AE23" i="8" s="1"/>
  <c r="G24" i="8"/>
  <c r="J24" i="8" s="1"/>
  <c r="M24" i="8" s="1"/>
  <c r="P24" i="8" s="1"/>
  <c r="S24" i="8" s="1"/>
  <c r="V24" i="8" s="1"/>
  <c r="Y24" i="8" s="1"/>
  <c r="AB24" i="8" s="1"/>
  <c r="AE24" i="8" s="1"/>
  <c r="G25" i="8"/>
  <c r="J25" i="8" s="1"/>
  <c r="M25" i="8" s="1"/>
  <c r="P25" i="8" s="1"/>
  <c r="S25" i="8" s="1"/>
  <c r="V25" i="8" s="1"/>
  <c r="Y25" i="8" s="1"/>
  <c r="AB25" i="8" s="1"/>
  <c r="AE25" i="8" s="1"/>
  <c r="G26" i="8"/>
  <c r="J26" i="8" s="1"/>
  <c r="B40" i="23"/>
  <c r="B41" i="23"/>
  <c r="B42" i="23"/>
  <c r="B47" i="23"/>
  <c r="B48" i="23"/>
  <c r="B49" i="23"/>
  <c r="M86" i="20"/>
  <c r="C40" i="23"/>
  <c r="C12" i="23" s="1"/>
  <c r="D2" i="14"/>
  <c r="E2" i="14"/>
  <c r="F2" i="14" s="1"/>
  <c r="G2" i="14" s="1"/>
  <c r="H2" i="14" s="1"/>
  <c r="I2" i="14" s="1"/>
  <c r="J2" i="14" s="1"/>
  <c r="K2" i="14" s="1"/>
  <c r="L2" i="14" s="1"/>
  <c r="M2" i="14" s="1"/>
  <c r="D2" i="8"/>
  <c r="G2" i="8" s="1"/>
  <c r="J2" i="8" s="1"/>
  <c r="M2" i="8" s="1"/>
  <c r="P2" i="8" s="1"/>
  <c r="S2" i="8" s="1"/>
  <c r="V2" i="8" s="1"/>
  <c r="Y2" i="8" s="1"/>
  <c r="AB2" i="8" s="1"/>
  <c r="AE2" i="8" s="1"/>
  <c r="F23" i="8"/>
  <c r="I23" i="8" s="1"/>
  <c r="F24" i="8"/>
  <c r="I24" i="8" s="1"/>
  <c r="F20" i="8"/>
  <c r="I20" i="8" s="1"/>
  <c r="F21" i="8"/>
  <c r="H21" i="8" s="1"/>
  <c r="AI21" i="8" s="1"/>
  <c r="F22" i="8"/>
  <c r="I22" i="8" s="1"/>
  <c r="L22" i="8" s="1"/>
  <c r="O22" i="8" s="1"/>
  <c r="R22" i="8" s="1"/>
  <c r="U22" i="8" s="1"/>
  <c r="X22" i="8" s="1"/>
  <c r="F25" i="8"/>
  <c r="I25" i="8" s="1"/>
  <c r="F26" i="8"/>
  <c r="H26" i="8" s="1"/>
  <c r="AI26" i="8" s="1"/>
  <c r="C41" i="23"/>
  <c r="C42" i="23"/>
  <c r="F8" i="8"/>
  <c r="F7" i="8"/>
  <c r="I7" i="8" s="1"/>
  <c r="F11" i="8"/>
  <c r="F9" i="8"/>
  <c r="H9" i="8" s="1"/>
  <c r="F16" i="8"/>
  <c r="F17" i="8"/>
  <c r="I17" i="8" s="1"/>
  <c r="E5" i="8"/>
  <c r="AH5" i="8" s="1"/>
  <c r="F6" i="8"/>
  <c r="I6" i="8" s="1"/>
  <c r="L6" i="8" s="1"/>
  <c r="O6" i="8" s="1"/>
  <c r="R6" i="8" s="1"/>
  <c r="F14" i="8"/>
  <c r="H14" i="8" s="1"/>
  <c r="AI14" i="8" s="1"/>
  <c r="F6" i="14"/>
  <c r="E34" i="14"/>
  <c r="B12" i="23"/>
  <c r="B19" i="23" s="1"/>
  <c r="F5" i="8"/>
  <c r="I5" i="8" s="1"/>
  <c r="E17" i="8"/>
  <c r="AH17" i="8"/>
  <c r="E10" i="8"/>
  <c r="AH10" i="8" s="1"/>
  <c r="F10" i="8"/>
  <c r="H10" i="8" s="1"/>
  <c r="AI10" i="8" s="1"/>
  <c r="E12" i="8"/>
  <c r="AH12" i="8" s="1"/>
  <c r="F12" i="8"/>
  <c r="I12" i="8" s="1"/>
  <c r="E16" i="8"/>
  <c r="AH16" i="8"/>
  <c r="H20" i="8"/>
  <c r="AI20" i="8" s="1"/>
  <c r="I26" i="8"/>
  <c r="L26" i="8" s="1"/>
  <c r="O26" i="8" s="1"/>
  <c r="R26" i="8" s="1"/>
  <c r="U26" i="8" s="1"/>
  <c r="X26" i="8" s="1"/>
  <c r="AA26" i="8" s="1"/>
  <c r="AD26" i="8" s="1"/>
  <c r="I16" i="8"/>
  <c r="E13" i="8"/>
  <c r="AH13" i="8" s="1"/>
  <c r="F13" i="8"/>
  <c r="I13" i="8" s="1"/>
  <c r="L13" i="8" s="1"/>
  <c r="O13" i="8" s="1"/>
  <c r="R13" i="8" s="1"/>
  <c r="U13" i="8" s="1"/>
  <c r="I21" i="8"/>
  <c r="L21" i="8" s="1"/>
  <c r="O21" i="8" s="1"/>
  <c r="E9" i="8"/>
  <c r="AH9" i="8" s="1"/>
  <c r="E15" i="8"/>
  <c r="AH15" i="8" s="1"/>
  <c r="F15" i="8"/>
  <c r="H15" i="8" s="1"/>
  <c r="I11" i="8"/>
  <c r="K11" i="8" s="1"/>
  <c r="AJ11" i="8" s="1"/>
  <c r="H11" i="8"/>
  <c r="AI11" i="8" s="1"/>
  <c r="I8" i="8"/>
  <c r="L8" i="8" s="1"/>
  <c r="O8" i="8" s="1"/>
  <c r="R8" i="8" s="1"/>
  <c r="U8" i="8" s="1"/>
  <c r="X8" i="8" s="1"/>
  <c r="AA8" i="8" s="1"/>
  <c r="AD8" i="8" s="1"/>
  <c r="E14" i="8"/>
  <c r="AH14" i="8" s="1"/>
  <c r="E6" i="8"/>
  <c r="AH6" i="8" s="1"/>
  <c r="H22" i="8"/>
  <c r="AI22" i="8" s="1"/>
  <c r="E18" i="8"/>
  <c r="AH18" i="8"/>
  <c r="F18" i="8"/>
  <c r="I18" i="8" s="1"/>
  <c r="L18" i="8" s="1"/>
  <c r="O18" i="8" s="1"/>
  <c r="R18" i="8" s="1"/>
  <c r="U18" i="8" s="1"/>
  <c r="X18" i="8" s="1"/>
  <c r="F19" i="8"/>
  <c r="I19" i="8" s="1"/>
  <c r="L19" i="8" s="1"/>
  <c r="O19" i="8" s="1"/>
  <c r="R19" i="8" s="1"/>
  <c r="B43" i="23"/>
  <c r="M15" i="20"/>
  <c r="M19" i="20"/>
  <c r="M29" i="20"/>
  <c r="M83" i="20"/>
  <c r="M82" i="20"/>
  <c r="M87" i="20"/>
  <c r="B13" i="23"/>
  <c r="E8" i="8"/>
  <c r="AH8" i="8" s="1"/>
  <c r="E11" i="8"/>
  <c r="AH11" i="8" s="1"/>
  <c r="H25" i="8"/>
  <c r="AI25" i="8" s="1"/>
  <c r="E7" i="8"/>
  <c r="AH7" i="8"/>
  <c r="L16" i="8"/>
  <c r="O16" i="8" s="1"/>
  <c r="M16" i="20"/>
  <c r="G6" i="14"/>
  <c r="M10" i="20"/>
  <c r="M27" i="20"/>
  <c r="H12" i="8"/>
  <c r="AI12" i="8" s="1"/>
  <c r="I10" i="8"/>
  <c r="L10" i="8" s="1"/>
  <c r="I15" i="8"/>
  <c r="L15" i="8" s="1"/>
  <c r="O15" i="8" s="1"/>
  <c r="R15" i="8" s="1"/>
  <c r="U15" i="8" s="1"/>
  <c r="X15" i="8" s="1"/>
  <c r="AA15" i="8" s="1"/>
  <c r="AD15" i="8" s="1"/>
  <c r="H13" i="8"/>
  <c r="AI13" i="8" s="1"/>
  <c r="M11" i="20"/>
  <c r="M21" i="20"/>
  <c r="M85" i="20"/>
  <c r="M13" i="20"/>
  <c r="M23" i="20"/>
  <c r="M25" i="20"/>
  <c r="M17" i="20"/>
  <c r="E27" i="8"/>
  <c r="AH27" i="8" s="1"/>
  <c r="H6" i="14"/>
  <c r="I6" i="14" s="1"/>
  <c r="J6" i="14" s="1"/>
  <c r="K6" i="14" s="1"/>
  <c r="L6" i="14" s="1"/>
  <c r="M6" i="14" s="1"/>
  <c r="F179" i="20" l="1"/>
  <c r="G179" i="20" s="1"/>
  <c r="H179" i="20" s="1"/>
  <c r="I179" i="20" s="1"/>
  <c r="J179" i="20" s="1"/>
  <c r="K179" i="20" s="1"/>
  <c r="L179" i="20" s="1"/>
  <c r="F235" i="20"/>
  <c r="G235" i="20" s="1"/>
  <c r="H235" i="20" s="1"/>
  <c r="I235" i="20" s="1"/>
  <c r="J235" i="20" s="1"/>
  <c r="K235" i="20" s="1"/>
  <c r="L235" i="20" s="1"/>
  <c r="F24" i="20"/>
  <c r="G24" i="20" s="1"/>
  <c r="H24" i="20" s="1"/>
  <c r="I24" i="20" s="1"/>
  <c r="J24" i="20" s="1"/>
  <c r="K24" i="20" s="1"/>
  <c r="L24" i="20" s="1"/>
  <c r="M24" i="20"/>
  <c r="F141" i="20"/>
  <c r="G141" i="20" s="1"/>
  <c r="H141" i="20" s="1"/>
  <c r="I141" i="20" s="1"/>
  <c r="J141" i="20" s="1"/>
  <c r="K141" i="20" s="1"/>
  <c r="L141" i="20" s="1"/>
  <c r="M76" i="20"/>
  <c r="M224" i="20"/>
  <c r="M100" i="20"/>
  <c r="M84" i="20"/>
  <c r="M254" i="20"/>
  <c r="M122" i="20"/>
  <c r="M138" i="20"/>
  <c r="M145" i="20"/>
  <c r="M92" i="20"/>
  <c r="M31" i="20"/>
  <c r="M178" i="20"/>
  <c r="M262" i="20"/>
  <c r="M270" i="20"/>
  <c r="B50" i="23"/>
  <c r="C48" i="23"/>
  <c r="C50" i="23" s="1"/>
  <c r="C47" i="23"/>
  <c r="C13" i="23" s="1"/>
  <c r="D33" i="12"/>
  <c r="B20" i="23"/>
  <c r="B27" i="23" s="1"/>
  <c r="C49" i="23"/>
  <c r="U45" i="34"/>
  <c r="V41" i="34" s="1"/>
  <c r="U61" i="34"/>
  <c r="V55" i="34" s="1"/>
  <c r="V21" i="34"/>
  <c r="V50" i="34"/>
  <c r="K8" i="34"/>
  <c r="W8" i="34" s="1"/>
  <c r="B5" i="33" s="1"/>
  <c r="C5" i="33" s="1"/>
  <c r="L17" i="34"/>
  <c r="L14" i="34"/>
  <c r="L16" i="34"/>
  <c r="L11" i="34"/>
  <c r="L10" i="34"/>
  <c r="J74" i="34"/>
  <c r="L13" i="34"/>
  <c r="L15" i="34"/>
  <c r="L12" i="34"/>
  <c r="V59" i="34"/>
  <c r="U72" i="34"/>
  <c r="V71" i="34" s="1"/>
  <c r="F267" i="20"/>
  <c r="G267" i="20" s="1"/>
  <c r="H267" i="20" s="1"/>
  <c r="I267" i="20" s="1"/>
  <c r="J267" i="20" s="1"/>
  <c r="K267" i="20" s="1"/>
  <c r="L267" i="20" s="1"/>
  <c r="W68" i="34"/>
  <c r="B7" i="33" s="1"/>
  <c r="V25" i="34"/>
  <c r="V66" i="34"/>
  <c r="U18" i="34"/>
  <c r="V17" i="34" s="1"/>
  <c r="F219" i="20"/>
  <c r="G219" i="20" s="1"/>
  <c r="H219" i="20" s="1"/>
  <c r="I219" i="20" s="1"/>
  <c r="J219" i="20" s="1"/>
  <c r="K219" i="20" s="1"/>
  <c r="L219" i="20" s="1"/>
  <c r="F203" i="20"/>
  <c r="G203" i="20" s="1"/>
  <c r="H203" i="20" s="1"/>
  <c r="I203" i="20" s="1"/>
  <c r="J203" i="20" s="1"/>
  <c r="K203" i="20" s="1"/>
  <c r="L203" i="20" s="1"/>
  <c r="F133" i="20"/>
  <c r="G133" i="20" s="1"/>
  <c r="H133" i="20" s="1"/>
  <c r="I133" i="20" s="1"/>
  <c r="J133" i="20" s="1"/>
  <c r="K133" i="20" s="1"/>
  <c r="L133" i="20" s="1"/>
  <c r="F125" i="20"/>
  <c r="G125" i="20" s="1"/>
  <c r="H125" i="20" s="1"/>
  <c r="I125" i="20" s="1"/>
  <c r="J125" i="20" s="1"/>
  <c r="K125" i="20" s="1"/>
  <c r="L125" i="20" s="1"/>
  <c r="U38" i="34"/>
  <c r="V20" i="34"/>
  <c r="V29" i="34"/>
  <c r="V51" i="34"/>
  <c r="U67" i="34"/>
  <c r="V63" i="34"/>
  <c r="F56" i="20"/>
  <c r="G56" i="20" s="1"/>
  <c r="H56" i="20" s="1"/>
  <c r="I56" i="20" s="1"/>
  <c r="J56" i="20" s="1"/>
  <c r="K56" i="20" s="1"/>
  <c r="L56" i="20" s="1"/>
  <c r="M56" i="20" s="1"/>
  <c r="F48" i="20"/>
  <c r="G48" i="20" s="1"/>
  <c r="H48" i="20" s="1"/>
  <c r="I48" i="20" s="1"/>
  <c r="J48" i="20" s="1"/>
  <c r="K48" i="20" s="1"/>
  <c r="L48" i="20" s="1"/>
  <c r="F40" i="20"/>
  <c r="G40" i="20" s="1"/>
  <c r="H40" i="20" s="1"/>
  <c r="I40" i="20" s="1"/>
  <c r="J40" i="20" s="1"/>
  <c r="K40" i="20" s="1"/>
  <c r="L40" i="20" s="1"/>
  <c r="M40" i="20"/>
  <c r="P15" i="34"/>
  <c r="N74" i="34"/>
  <c r="R74" i="34" s="1"/>
  <c r="B15" i="33" s="1"/>
  <c r="C7" i="33" s="1"/>
  <c r="P11" i="34"/>
  <c r="O8" i="34"/>
  <c r="P16" i="34"/>
  <c r="P17" i="34"/>
  <c r="P12" i="34"/>
  <c r="P10" i="34"/>
  <c r="R18" i="34"/>
  <c r="P14" i="34"/>
  <c r="P13" i="34"/>
  <c r="V60" i="34"/>
  <c r="V70" i="34"/>
  <c r="F154" i="20"/>
  <c r="G154" i="20" s="1"/>
  <c r="H154" i="20" s="1"/>
  <c r="I154" i="20" s="1"/>
  <c r="J154" i="20" s="1"/>
  <c r="K154" i="20" s="1"/>
  <c r="L154" i="20" s="1"/>
  <c r="M154" i="20"/>
  <c r="F146" i="20"/>
  <c r="G146" i="20" s="1"/>
  <c r="H146" i="20" s="1"/>
  <c r="I146" i="20" s="1"/>
  <c r="J146" i="20" s="1"/>
  <c r="K146" i="20" s="1"/>
  <c r="L146" i="20" s="1"/>
  <c r="V48" i="34"/>
  <c r="V49" i="34"/>
  <c r="V47" i="34"/>
  <c r="V24" i="34"/>
  <c r="V33" i="34"/>
  <c r="V43" i="34"/>
  <c r="H22" i="34"/>
  <c r="R52" i="34"/>
  <c r="H44" i="34"/>
  <c r="L36" i="34"/>
  <c r="P49" i="34"/>
  <c r="H27" i="34"/>
  <c r="R14" i="34"/>
  <c r="H56" i="34"/>
  <c r="L32" i="34"/>
  <c r="H25" i="34"/>
  <c r="H12" i="34"/>
  <c r="P48" i="34"/>
  <c r="L20" i="34"/>
  <c r="H18" i="8"/>
  <c r="AI18" i="8" s="1"/>
  <c r="H6" i="8"/>
  <c r="AI6" i="8" s="1"/>
  <c r="H24" i="8"/>
  <c r="AI24" i="8" s="1"/>
  <c r="H23" i="8"/>
  <c r="AI23" i="8" s="1"/>
  <c r="L70" i="34"/>
  <c r="F109" i="20"/>
  <c r="G109" i="20" s="1"/>
  <c r="H109" i="20" s="1"/>
  <c r="I109" i="20" s="1"/>
  <c r="J109" i="20" s="1"/>
  <c r="K109" i="20" s="1"/>
  <c r="L109" i="20" s="1"/>
  <c r="F243" i="20"/>
  <c r="G243" i="20" s="1"/>
  <c r="H243" i="20" s="1"/>
  <c r="I243" i="20" s="1"/>
  <c r="J243" i="20" s="1"/>
  <c r="K243" i="20" s="1"/>
  <c r="L243" i="20" s="1"/>
  <c r="F211" i="20"/>
  <c r="G211" i="20" s="1"/>
  <c r="H211" i="20" s="1"/>
  <c r="I211" i="20" s="1"/>
  <c r="J211" i="20" s="1"/>
  <c r="K211" i="20" s="1"/>
  <c r="L211" i="20" s="1"/>
  <c r="F259" i="20"/>
  <c r="G259" i="20" s="1"/>
  <c r="H259" i="20" s="1"/>
  <c r="I259" i="20" s="1"/>
  <c r="J259" i="20" s="1"/>
  <c r="K259" i="20" s="1"/>
  <c r="L259" i="20" s="1"/>
  <c r="F227" i="20"/>
  <c r="G227" i="20" s="1"/>
  <c r="H227" i="20" s="1"/>
  <c r="I227" i="20" s="1"/>
  <c r="J227" i="20" s="1"/>
  <c r="K227" i="20" s="1"/>
  <c r="L227" i="20" s="1"/>
  <c r="F195" i="20"/>
  <c r="G195" i="20" s="1"/>
  <c r="H195" i="20" s="1"/>
  <c r="I195" i="20" s="1"/>
  <c r="J195" i="20" s="1"/>
  <c r="K195" i="20" s="1"/>
  <c r="L195" i="20" s="1"/>
  <c r="C19" i="23"/>
  <c r="C26" i="23" s="1"/>
  <c r="C5" i="23" s="1"/>
  <c r="N6" i="14"/>
  <c r="N21" i="8"/>
  <c r="AK21" i="8" s="1"/>
  <c r="E3" i="28"/>
  <c r="C157" i="20"/>
  <c r="C6" i="33"/>
  <c r="C23" i="16"/>
  <c r="B5" i="27" s="1"/>
  <c r="D23" i="16"/>
  <c r="C5" i="27" s="1"/>
  <c r="E23" i="16"/>
  <c r="D5" i="27" s="1"/>
  <c r="F271" i="20"/>
  <c r="G271" i="20" s="1"/>
  <c r="H271" i="20" s="1"/>
  <c r="I271" i="20" s="1"/>
  <c r="J271" i="20" s="1"/>
  <c r="K271" i="20" s="1"/>
  <c r="L271" i="20" s="1"/>
  <c r="M271" i="20"/>
  <c r="F255" i="20"/>
  <c r="G255" i="20" s="1"/>
  <c r="H255" i="20" s="1"/>
  <c r="I255" i="20" s="1"/>
  <c r="J255" i="20" s="1"/>
  <c r="K255" i="20" s="1"/>
  <c r="L255" i="20" s="1"/>
  <c r="F239" i="20"/>
  <c r="G239" i="20" s="1"/>
  <c r="H239" i="20" s="1"/>
  <c r="I239" i="20" s="1"/>
  <c r="J239" i="20" s="1"/>
  <c r="K239" i="20" s="1"/>
  <c r="L239" i="20" s="1"/>
  <c r="F223" i="20"/>
  <c r="G223" i="20" s="1"/>
  <c r="H223" i="20" s="1"/>
  <c r="I223" i="20" s="1"/>
  <c r="J223" i="20" s="1"/>
  <c r="K223" i="20" s="1"/>
  <c r="L223" i="20" s="1"/>
  <c r="F207" i="20"/>
  <c r="G207" i="20" s="1"/>
  <c r="H207" i="20" s="1"/>
  <c r="I207" i="20" s="1"/>
  <c r="J207" i="20" s="1"/>
  <c r="K207" i="20" s="1"/>
  <c r="L207" i="20" s="1"/>
  <c r="M207" i="20"/>
  <c r="F191" i="20"/>
  <c r="G191" i="20" s="1"/>
  <c r="H191" i="20" s="1"/>
  <c r="I191" i="20" s="1"/>
  <c r="J191" i="20" s="1"/>
  <c r="K191" i="20" s="1"/>
  <c r="L191" i="20" s="1"/>
  <c r="F175" i="20"/>
  <c r="G175" i="20" s="1"/>
  <c r="H175" i="20" s="1"/>
  <c r="I175" i="20" s="1"/>
  <c r="J175" i="20" s="1"/>
  <c r="K175" i="20" s="1"/>
  <c r="L175" i="20" s="1"/>
  <c r="F137" i="20"/>
  <c r="G137" i="20" s="1"/>
  <c r="H137" i="20" s="1"/>
  <c r="I137" i="20" s="1"/>
  <c r="J137" i="20" s="1"/>
  <c r="K137" i="20" s="1"/>
  <c r="L137" i="20" s="1"/>
  <c r="F121" i="20"/>
  <c r="G121" i="20" s="1"/>
  <c r="H121" i="20" s="1"/>
  <c r="I121" i="20" s="1"/>
  <c r="J121" i="20" s="1"/>
  <c r="K121" i="20" s="1"/>
  <c r="L121" i="20" s="1"/>
  <c r="F105" i="20"/>
  <c r="G105" i="20" s="1"/>
  <c r="H105" i="20" s="1"/>
  <c r="I105" i="20" s="1"/>
  <c r="J105" i="20" s="1"/>
  <c r="K105" i="20" s="1"/>
  <c r="L105" i="20" s="1"/>
  <c r="G71" i="20"/>
  <c r="H71" i="20" s="1"/>
  <c r="I71" i="20" s="1"/>
  <c r="J71" i="20" s="1"/>
  <c r="K71" i="20" s="1"/>
  <c r="L71" i="20" s="1"/>
  <c r="F60" i="20"/>
  <c r="G60" i="20" s="1"/>
  <c r="H60" i="20" s="1"/>
  <c r="I60" i="20" s="1"/>
  <c r="J60" i="20" s="1"/>
  <c r="K60" i="20" s="1"/>
  <c r="L60" i="20" s="1"/>
  <c r="F44" i="20"/>
  <c r="G44" i="20" s="1"/>
  <c r="H44" i="20" s="1"/>
  <c r="I44" i="20" s="1"/>
  <c r="J44" i="20" s="1"/>
  <c r="K44" i="20" s="1"/>
  <c r="L44" i="20" s="1"/>
  <c r="F28" i="20"/>
  <c r="G28" i="20" s="1"/>
  <c r="H28" i="20" s="1"/>
  <c r="I28" i="20" s="1"/>
  <c r="J28" i="20" s="1"/>
  <c r="K28" i="20" s="1"/>
  <c r="L28" i="20" s="1"/>
  <c r="M12" i="20"/>
  <c r="F263" i="20"/>
  <c r="G263" i="20" s="1"/>
  <c r="H263" i="20" s="1"/>
  <c r="I263" i="20" s="1"/>
  <c r="J263" i="20" s="1"/>
  <c r="K263" i="20" s="1"/>
  <c r="L263" i="20" s="1"/>
  <c r="F247" i="20"/>
  <c r="G247" i="20" s="1"/>
  <c r="H247" i="20" s="1"/>
  <c r="I247" i="20" s="1"/>
  <c r="J247" i="20" s="1"/>
  <c r="K247" i="20" s="1"/>
  <c r="L247" i="20" s="1"/>
  <c r="F231" i="20"/>
  <c r="G231" i="20" s="1"/>
  <c r="H231" i="20" s="1"/>
  <c r="I231" i="20" s="1"/>
  <c r="J231" i="20" s="1"/>
  <c r="K231" i="20" s="1"/>
  <c r="L231" i="20" s="1"/>
  <c r="F215" i="20"/>
  <c r="G215" i="20" s="1"/>
  <c r="H215" i="20" s="1"/>
  <c r="I215" i="20" s="1"/>
  <c r="J215" i="20" s="1"/>
  <c r="K215" i="20" s="1"/>
  <c r="L215" i="20" s="1"/>
  <c r="F199" i="20"/>
  <c r="G199" i="20" s="1"/>
  <c r="H199" i="20" s="1"/>
  <c r="I199" i="20" s="1"/>
  <c r="J199" i="20" s="1"/>
  <c r="K199" i="20" s="1"/>
  <c r="L199" i="20" s="1"/>
  <c r="F183" i="20"/>
  <c r="G183" i="20" s="1"/>
  <c r="H183" i="20" s="1"/>
  <c r="I183" i="20" s="1"/>
  <c r="J183" i="20" s="1"/>
  <c r="K183" i="20" s="1"/>
  <c r="L183" i="20" s="1"/>
  <c r="F150" i="20"/>
  <c r="G150" i="20" s="1"/>
  <c r="H150" i="20" s="1"/>
  <c r="I150" i="20" s="1"/>
  <c r="J150" i="20" s="1"/>
  <c r="K150" i="20" s="1"/>
  <c r="L150" i="20" s="1"/>
  <c r="F129" i="20"/>
  <c r="G129" i="20" s="1"/>
  <c r="H129" i="20" s="1"/>
  <c r="I129" i="20" s="1"/>
  <c r="J129" i="20" s="1"/>
  <c r="K129" i="20" s="1"/>
  <c r="L129" i="20" s="1"/>
  <c r="F113" i="20"/>
  <c r="G113" i="20" s="1"/>
  <c r="H113" i="20" s="1"/>
  <c r="I113" i="20" s="1"/>
  <c r="J113" i="20" s="1"/>
  <c r="K113" i="20" s="1"/>
  <c r="L113" i="20" s="1"/>
  <c r="F79" i="20"/>
  <c r="G79" i="20" s="1"/>
  <c r="H79" i="20" s="1"/>
  <c r="I79" i="20" s="1"/>
  <c r="J79" i="20" s="1"/>
  <c r="K79" i="20" s="1"/>
  <c r="L79" i="20" s="1"/>
  <c r="F68" i="20"/>
  <c r="G68" i="20" s="1"/>
  <c r="H68" i="20" s="1"/>
  <c r="I68" i="20" s="1"/>
  <c r="J68" i="20" s="1"/>
  <c r="K68" i="20" s="1"/>
  <c r="L68" i="20" s="1"/>
  <c r="F52" i="20"/>
  <c r="G52" i="20" s="1"/>
  <c r="H52" i="20" s="1"/>
  <c r="I52" i="20" s="1"/>
  <c r="J52" i="20" s="1"/>
  <c r="K52" i="20" s="1"/>
  <c r="L52" i="20" s="1"/>
  <c r="F36" i="20"/>
  <c r="G36" i="20" s="1"/>
  <c r="H36" i="20" s="1"/>
  <c r="I36" i="20" s="1"/>
  <c r="J36" i="20" s="1"/>
  <c r="K36" i="20" s="1"/>
  <c r="L36" i="20" s="1"/>
  <c r="F20" i="20"/>
  <c r="G20" i="20" s="1"/>
  <c r="H20" i="20" s="1"/>
  <c r="I20" i="20" s="1"/>
  <c r="J20" i="20" s="1"/>
  <c r="K20" i="20" s="1"/>
  <c r="L20" i="20" s="1"/>
  <c r="E5" i="28"/>
  <c r="D319" i="20"/>
  <c r="F269" i="20"/>
  <c r="G269" i="20" s="1"/>
  <c r="H269" i="20" s="1"/>
  <c r="I269" i="20" s="1"/>
  <c r="J269" i="20" s="1"/>
  <c r="K269" i="20" s="1"/>
  <c r="L269" i="20" s="1"/>
  <c r="F261" i="20"/>
  <c r="G261" i="20" s="1"/>
  <c r="H261" i="20" s="1"/>
  <c r="I261" i="20" s="1"/>
  <c r="J261" i="20" s="1"/>
  <c r="K261" i="20" s="1"/>
  <c r="L261" i="20" s="1"/>
  <c r="F253" i="20"/>
  <c r="G253" i="20" s="1"/>
  <c r="H253" i="20" s="1"/>
  <c r="I253" i="20" s="1"/>
  <c r="J253" i="20" s="1"/>
  <c r="K253" i="20" s="1"/>
  <c r="L253" i="20" s="1"/>
  <c r="F245" i="20"/>
  <c r="G245" i="20" s="1"/>
  <c r="H245" i="20" s="1"/>
  <c r="I245" i="20" s="1"/>
  <c r="J245" i="20" s="1"/>
  <c r="K245" i="20" s="1"/>
  <c r="L245" i="20" s="1"/>
  <c r="F237" i="20"/>
  <c r="G237" i="20" s="1"/>
  <c r="H237" i="20" s="1"/>
  <c r="I237" i="20" s="1"/>
  <c r="J237" i="20" s="1"/>
  <c r="K237" i="20" s="1"/>
  <c r="L237" i="20" s="1"/>
  <c r="F229" i="20"/>
  <c r="G229" i="20" s="1"/>
  <c r="H229" i="20" s="1"/>
  <c r="I229" i="20" s="1"/>
  <c r="J229" i="20" s="1"/>
  <c r="K229" i="20" s="1"/>
  <c r="L229" i="20" s="1"/>
  <c r="F221" i="20"/>
  <c r="G221" i="20" s="1"/>
  <c r="H221" i="20" s="1"/>
  <c r="I221" i="20" s="1"/>
  <c r="J221" i="20" s="1"/>
  <c r="K221" i="20" s="1"/>
  <c r="L221" i="20" s="1"/>
  <c r="F213" i="20"/>
  <c r="G213" i="20" s="1"/>
  <c r="H213" i="20" s="1"/>
  <c r="I213" i="20" s="1"/>
  <c r="J213" i="20" s="1"/>
  <c r="K213" i="20" s="1"/>
  <c r="L213" i="20" s="1"/>
  <c r="F205" i="20"/>
  <c r="G205" i="20" s="1"/>
  <c r="H205" i="20" s="1"/>
  <c r="I205" i="20" s="1"/>
  <c r="J205" i="20" s="1"/>
  <c r="K205" i="20" s="1"/>
  <c r="L205" i="20" s="1"/>
  <c r="F197" i="20"/>
  <c r="G197" i="20" s="1"/>
  <c r="H197" i="20" s="1"/>
  <c r="I197" i="20" s="1"/>
  <c r="J197" i="20" s="1"/>
  <c r="K197" i="20" s="1"/>
  <c r="L197" i="20" s="1"/>
  <c r="F189" i="20"/>
  <c r="G189" i="20" s="1"/>
  <c r="H189" i="20" s="1"/>
  <c r="I189" i="20" s="1"/>
  <c r="J189" i="20" s="1"/>
  <c r="K189" i="20" s="1"/>
  <c r="L189" i="20" s="1"/>
  <c r="F181" i="20"/>
  <c r="G181" i="20" s="1"/>
  <c r="H181" i="20" s="1"/>
  <c r="I181" i="20" s="1"/>
  <c r="J181" i="20" s="1"/>
  <c r="K181" i="20" s="1"/>
  <c r="L181" i="20" s="1"/>
  <c r="F156" i="20"/>
  <c r="G156" i="20" s="1"/>
  <c r="H156" i="20" s="1"/>
  <c r="I156" i="20" s="1"/>
  <c r="J156" i="20" s="1"/>
  <c r="K156" i="20" s="1"/>
  <c r="L156" i="20" s="1"/>
  <c r="F148" i="20"/>
  <c r="G148" i="20" s="1"/>
  <c r="H148" i="20" s="1"/>
  <c r="I148" i="20" s="1"/>
  <c r="J148" i="20" s="1"/>
  <c r="K148" i="20" s="1"/>
  <c r="L148" i="20" s="1"/>
  <c r="F143" i="20"/>
  <c r="G143" i="20" s="1"/>
  <c r="H143" i="20" s="1"/>
  <c r="I143" i="20" s="1"/>
  <c r="J143" i="20" s="1"/>
  <c r="K143" i="20" s="1"/>
  <c r="L143" i="20" s="1"/>
  <c r="F135" i="20"/>
  <c r="G135" i="20" s="1"/>
  <c r="H135" i="20" s="1"/>
  <c r="I135" i="20" s="1"/>
  <c r="J135" i="20" s="1"/>
  <c r="K135" i="20" s="1"/>
  <c r="L135" i="20" s="1"/>
  <c r="F127" i="20"/>
  <c r="G127" i="20" s="1"/>
  <c r="H127" i="20" s="1"/>
  <c r="I127" i="20" s="1"/>
  <c r="J127" i="20" s="1"/>
  <c r="K127" i="20" s="1"/>
  <c r="L127" i="20" s="1"/>
  <c r="F119" i="20"/>
  <c r="G119" i="20" s="1"/>
  <c r="H119" i="20" s="1"/>
  <c r="I119" i="20" s="1"/>
  <c r="J119" i="20" s="1"/>
  <c r="K119" i="20" s="1"/>
  <c r="L119" i="20" s="1"/>
  <c r="F111" i="20"/>
  <c r="G111" i="20" s="1"/>
  <c r="H111" i="20" s="1"/>
  <c r="I111" i="20" s="1"/>
  <c r="J111" i="20" s="1"/>
  <c r="K111" i="20" s="1"/>
  <c r="L111" i="20" s="1"/>
  <c r="F103" i="20"/>
  <c r="G103" i="20" s="1"/>
  <c r="H103" i="20" s="1"/>
  <c r="I103" i="20" s="1"/>
  <c r="J103" i="20" s="1"/>
  <c r="K103" i="20" s="1"/>
  <c r="L103" i="20" s="1"/>
  <c r="F77" i="20"/>
  <c r="G77" i="20" s="1"/>
  <c r="H77" i="20" s="1"/>
  <c r="I77" i="20" s="1"/>
  <c r="J77" i="20" s="1"/>
  <c r="K77" i="20" s="1"/>
  <c r="L77" i="20" s="1"/>
  <c r="F66" i="20"/>
  <c r="G66" i="20" s="1"/>
  <c r="H66" i="20" s="1"/>
  <c r="I66" i="20" s="1"/>
  <c r="J66" i="20" s="1"/>
  <c r="K66" i="20" s="1"/>
  <c r="L66" i="20" s="1"/>
  <c r="F58" i="20"/>
  <c r="G58" i="20" s="1"/>
  <c r="H58" i="20" s="1"/>
  <c r="I58" i="20" s="1"/>
  <c r="J58" i="20" s="1"/>
  <c r="K58" i="20" s="1"/>
  <c r="L58" i="20" s="1"/>
  <c r="F50" i="20"/>
  <c r="G50" i="20" s="1"/>
  <c r="H50" i="20" s="1"/>
  <c r="I50" i="20" s="1"/>
  <c r="J50" i="20" s="1"/>
  <c r="K50" i="20" s="1"/>
  <c r="L50" i="20" s="1"/>
  <c r="F42" i="20"/>
  <c r="G42" i="20" s="1"/>
  <c r="H42" i="20" s="1"/>
  <c r="I42" i="20" s="1"/>
  <c r="J42" i="20" s="1"/>
  <c r="K42" i="20" s="1"/>
  <c r="L42" i="20" s="1"/>
  <c r="F34" i="20"/>
  <c r="G34" i="20" s="1"/>
  <c r="H34" i="20" s="1"/>
  <c r="I34" i="20" s="1"/>
  <c r="J34" i="20" s="1"/>
  <c r="K34" i="20" s="1"/>
  <c r="L34" i="20" s="1"/>
  <c r="F26" i="20"/>
  <c r="G26" i="20" s="1"/>
  <c r="H26" i="20" s="1"/>
  <c r="I26" i="20" s="1"/>
  <c r="J26" i="20" s="1"/>
  <c r="K26" i="20" s="1"/>
  <c r="L26" i="20" s="1"/>
  <c r="E8" i="20"/>
  <c r="D157" i="20"/>
  <c r="F3" i="28" s="1"/>
  <c r="F265" i="20"/>
  <c r="G265" i="20" s="1"/>
  <c r="H265" i="20" s="1"/>
  <c r="I265" i="20" s="1"/>
  <c r="J265" i="20" s="1"/>
  <c r="K265" i="20" s="1"/>
  <c r="L265" i="20" s="1"/>
  <c r="F257" i="20"/>
  <c r="G257" i="20" s="1"/>
  <c r="H257" i="20" s="1"/>
  <c r="I257" i="20" s="1"/>
  <c r="J257" i="20" s="1"/>
  <c r="K257" i="20" s="1"/>
  <c r="L257" i="20" s="1"/>
  <c r="F249" i="20"/>
  <c r="G249" i="20" s="1"/>
  <c r="H249" i="20" s="1"/>
  <c r="I249" i="20" s="1"/>
  <c r="J249" i="20" s="1"/>
  <c r="K249" i="20" s="1"/>
  <c r="L249" i="20" s="1"/>
  <c r="F241" i="20"/>
  <c r="G241" i="20" s="1"/>
  <c r="H241" i="20" s="1"/>
  <c r="I241" i="20" s="1"/>
  <c r="J241" i="20" s="1"/>
  <c r="K241" i="20" s="1"/>
  <c r="L241" i="20" s="1"/>
  <c r="F233" i="20"/>
  <c r="G233" i="20" s="1"/>
  <c r="H233" i="20" s="1"/>
  <c r="I233" i="20" s="1"/>
  <c r="J233" i="20" s="1"/>
  <c r="K233" i="20" s="1"/>
  <c r="L233" i="20" s="1"/>
  <c r="F225" i="20"/>
  <c r="G225" i="20" s="1"/>
  <c r="H225" i="20" s="1"/>
  <c r="I225" i="20" s="1"/>
  <c r="J225" i="20" s="1"/>
  <c r="K225" i="20" s="1"/>
  <c r="L225" i="20" s="1"/>
  <c r="F217" i="20"/>
  <c r="G217" i="20" s="1"/>
  <c r="H217" i="20" s="1"/>
  <c r="I217" i="20" s="1"/>
  <c r="J217" i="20" s="1"/>
  <c r="K217" i="20" s="1"/>
  <c r="L217" i="20" s="1"/>
  <c r="F209" i="20"/>
  <c r="G209" i="20" s="1"/>
  <c r="H209" i="20" s="1"/>
  <c r="I209" i="20" s="1"/>
  <c r="J209" i="20" s="1"/>
  <c r="K209" i="20" s="1"/>
  <c r="L209" i="20" s="1"/>
  <c r="F201" i="20"/>
  <c r="G201" i="20" s="1"/>
  <c r="H201" i="20" s="1"/>
  <c r="I201" i="20" s="1"/>
  <c r="J201" i="20" s="1"/>
  <c r="K201" i="20" s="1"/>
  <c r="L201" i="20" s="1"/>
  <c r="F193" i="20"/>
  <c r="G193" i="20" s="1"/>
  <c r="H193" i="20" s="1"/>
  <c r="I193" i="20" s="1"/>
  <c r="J193" i="20" s="1"/>
  <c r="K193" i="20" s="1"/>
  <c r="L193" i="20" s="1"/>
  <c r="F185" i="20"/>
  <c r="G185" i="20" s="1"/>
  <c r="H185" i="20" s="1"/>
  <c r="I185" i="20" s="1"/>
  <c r="J185" i="20" s="1"/>
  <c r="K185" i="20" s="1"/>
  <c r="L185" i="20" s="1"/>
  <c r="F177" i="20"/>
  <c r="G177" i="20" s="1"/>
  <c r="H177" i="20" s="1"/>
  <c r="I177" i="20" s="1"/>
  <c r="J177" i="20" s="1"/>
  <c r="K177" i="20" s="1"/>
  <c r="L177" i="20" s="1"/>
  <c r="F152" i="20"/>
  <c r="G152" i="20" s="1"/>
  <c r="H152" i="20" s="1"/>
  <c r="I152" i="20" s="1"/>
  <c r="J152" i="20" s="1"/>
  <c r="K152" i="20" s="1"/>
  <c r="L152" i="20" s="1"/>
  <c r="F144" i="20"/>
  <c r="G144" i="20" s="1"/>
  <c r="H144" i="20" s="1"/>
  <c r="I144" i="20" s="1"/>
  <c r="J144" i="20" s="1"/>
  <c r="K144" i="20" s="1"/>
  <c r="L144" i="20" s="1"/>
  <c r="F139" i="20"/>
  <c r="G139" i="20" s="1"/>
  <c r="H139" i="20" s="1"/>
  <c r="I139" i="20" s="1"/>
  <c r="J139" i="20" s="1"/>
  <c r="K139" i="20" s="1"/>
  <c r="L139" i="20" s="1"/>
  <c r="F131" i="20"/>
  <c r="G131" i="20" s="1"/>
  <c r="H131" i="20" s="1"/>
  <c r="I131" i="20" s="1"/>
  <c r="J131" i="20" s="1"/>
  <c r="K131" i="20" s="1"/>
  <c r="L131" i="20" s="1"/>
  <c r="F123" i="20"/>
  <c r="G123" i="20" s="1"/>
  <c r="H123" i="20" s="1"/>
  <c r="I123" i="20" s="1"/>
  <c r="J123" i="20" s="1"/>
  <c r="K123" i="20" s="1"/>
  <c r="L123" i="20" s="1"/>
  <c r="F115" i="20"/>
  <c r="G115" i="20" s="1"/>
  <c r="H115" i="20" s="1"/>
  <c r="I115" i="20" s="1"/>
  <c r="J115" i="20" s="1"/>
  <c r="K115" i="20" s="1"/>
  <c r="L115" i="20" s="1"/>
  <c r="F107" i="20"/>
  <c r="G107" i="20" s="1"/>
  <c r="H107" i="20" s="1"/>
  <c r="I107" i="20" s="1"/>
  <c r="J107" i="20" s="1"/>
  <c r="K107" i="20" s="1"/>
  <c r="L107" i="20" s="1"/>
  <c r="F81" i="20"/>
  <c r="G81" i="20" s="1"/>
  <c r="H81" i="20" s="1"/>
  <c r="I81" i="20" s="1"/>
  <c r="J81" i="20" s="1"/>
  <c r="K81" i="20" s="1"/>
  <c r="L81" i="20" s="1"/>
  <c r="F73" i="20"/>
  <c r="G73" i="20" s="1"/>
  <c r="H73" i="20" s="1"/>
  <c r="I73" i="20" s="1"/>
  <c r="J73" i="20" s="1"/>
  <c r="K73" i="20" s="1"/>
  <c r="L73" i="20" s="1"/>
  <c r="F70" i="20"/>
  <c r="G70" i="20" s="1"/>
  <c r="H70" i="20" s="1"/>
  <c r="I70" i="20" s="1"/>
  <c r="J70" i="20" s="1"/>
  <c r="K70" i="20" s="1"/>
  <c r="L70" i="20" s="1"/>
  <c r="F62" i="20"/>
  <c r="G62" i="20" s="1"/>
  <c r="H62" i="20" s="1"/>
  <c r="I62" i="20" s="1"/>
  <c r="J62" i="20" s="1"/>
  <c r="K62" i="20" s="1"/>
  <c r="L62" i="20" s="1"/>
  <c r="F54" i="20"/>
  <c r="G54" i="20" s="1"/>
  <c r="H54" i="20" s="1"/>
  <c r="I54" i="20" s="1"/>
  <c r="J54" i="20" s="1"/>
  <c r="K54" i="20" s="1"/>
  <c r="L54" i="20" s="1"/>
  <c r="F46" i="20"/>
  <c r="G46" i="20" s="1"/>
  <c r="H46" i="20" s="1"/>
  <c r="I46" i="20" s="1"/>
  <c r="J46" i="20" s="1"/>
  <c r="K46" i="20" s="1"/>
  <c r="L46" i="20" s="1"/>
  <c r="F38" i="20"/>
  <c r="G38" i="20" s="1"/>
  <c r="H38" i="20" s="1"/>
  <c r="I38" i="20" s="1"/>
  <c r="J38" i="20" s="1"/>
  <c r="K38" i="20" s="1"/>
  <c r="L38" i="20" s="1"/>
  <c r="F30" i="20"/>
  <c r="G30" i="20" s="1"/>
  <c r="H30" i="20" s="1"/>
  <c r="I30" i="20" s="1"/>
  <c r="J30" i="20" s="1"/>
  <c r="K30" i="20" s="1"/>
  <c r="L30" i="20" s="1"/>
  <c r="F22" i="20"/>
  <c r="G22" i="20" s="1"/>
  <c r="H22" i="20" s="1"/>
  <c r="I22" i="20" s="1"/>
  <c r="J22" i="20" s="1"/>
  <c r="K22" i="20" s="1"/>
  <c r="L22" i="20" s="1"/>
  <c r="E4" i="28"/>
  <c r="C43" i="23"/>
  <c r="R21" i="8"/>
  <c r="Q21" i="8"/>
  <c r="AL21" i="8" s="1"/>
  <c r="L12" i="8"/>
  <c r="O12" i="8" s="1"/>
  <c r="R12" i="8" s="1"/>
  <c r="U12" i="8" s="1"/>
  <c r="K12" i="8"/>
  <c r="AJ12" i="8" s="1"/>
  <c r="T19" i="8"/>
  <c r="AM19" i="8" s="1"/>
  <c r="U19" i="8"/>
  <c r="X19" i="8" s="1"/>
  <c r="AA19" i="8" s="1"/>
  <c r="AD19" i="8" s="1"/>
  <c r="AF19" i="8" s="1"/>
  <c r="AQ19" i="8" s="1"/>
  <c r="K10" i="8"/>
  <c r="AJ10" i="8" s="1"/>
  <c r="B35" i="23"/>
  <c r="B56" i="23" s="1"/>
  <c r="B33" i="23"/>
  <c r="H19" i="8"/>
  <c r="AI19" i="8" s="1"/>
  <c r="K13" i="8"/>
  <c r="AJ13" i="8" s="1"/>
  <c r="H5" i="8"/>
  <c r="AI5" i="8" s="1"/>
  <c r="L11" i="8"/>
  <c r="O11" i="8" s="1"/>
  <c r="R11" i="8" s="1"/>
  <c r="T11" i="8" s="1"/>
  <c r="AM11" i="8" s="1"/>
  <c r="H8" i="8"/>
  <c r="AI8" i="8" s="1"/>
  <c r="H17" i="8"/>
  <c r="AI17" i="8" s="1"/>
  <c r="H16" i="8"/>
  <c r="AI16" i="8" s="1"/>
  <c r="I9" i="8"/>
  <c r="I14" i="8"/>
  <c r="AI15" i="8"/>
  <c r="C35" i="23"/>
  <c r="M26" i="8"/>
  <c r="P26" i="8" s="1"/>
  <c r="K26" i="8"/>
  <c r="AJ26" i="8" s="1"/>
  <c r="P18" i="8"/>
  <c r="N18" i="8"/>
  <c r="AK18" i="8" s="1"/>
  <c r="M15" i="8"/>
  <c r="K15" i="8"/>
  <c r="AJ15" i="8" s="1"/>
  <c r="S9" i="8"/>
  <c r="V9" i="8" s="1"/>
  <c r="Y9" i="8" s="1"/>
  <c r="AB9" i="8" s="1"/>
  <c r="AE9" i="8" s="1"/>
  <c r="S11" i="8"/>
  <c r="V11" i="8" s="1"/>
  <c r="Y11" i="8" s="1"/>
  <c r="AB11" i="8" s="1"/>
  <c r="AE11" i="8" s="1"/>
  <c r="Q11" i="8"/>
  <c r="AL11" i="8" s="1"/>
  <c r="P12" i="8"/>
  <c r="V13" i="8"/>
  <c r="Y13" i="8" s="1"/>
  <c r="AB13" i="8" s="1"/>
  <c r="AE13" i="8" s="1"/>
  <c r="T13" i="8"/>
  <c r="AM13" i="8" s="1"/>
  <c r="P14" i="8"/>
  <c r="S14" i="8" s="1"/>
  <c r="V14" i="8" s="1"/>
  <c r="X13" i="8"/>
  <c r="AA13" i="8" s="1"/>
  <c r="W13" i="8"/>
  <c r="AN13" i="8" s="1"/>
  <c r="K17" i="8"/>
  <c r="AJ17" i="8" s="1"/>
  <c r="L17" i="8"/>
  <c r="AI9" i="8"/>
  <c r="C34" i="23"/>
  <c r="K7" i="8"/>
  <c r="AJ7" i="8" s="1"/>
  <c r="L7" i="8"/>
  <c r="V22" i="8"/>
  <c r="T22" i="8"/>
  <c r="AM22" i="8" s="1"/>
  <c r="P16" i="8"/>
  <c r="S16" i="8" s="1"/>
  <c r="V16" i="8" s="1"/>
  <c r="Y16" i="8" s="1"/>
  <c r="AB16" i="8" s="1"/>
  <c r="AE16" i="8" s="1"/>
  <c r="N16" i="8"/>
  <c r="AK16" i="8" s="1"/>
  <c r="P8" i="8"/>
  <c r="N8" i="8"/>
  <c r="AK8" i="8" s="1"/>
  <c r="Q13" i="8"/>
  <c r="AL13" i="8" s="1"/>
  <c r="N11" i="8"/>
  <c r="AK11" i="8" s="1"/>
  <c r="N10" i="8"/>
  <c r="AK10" i="8" s="1"/>
  <c r="Q22" i="8"/>
  <c r="AL22" i="8" s="1"/>
  <c r="B34" i="23"/>
  <c r="B55" i="23" s="1"/>
  <c r="K8" i="8"/>
  <c r="AJ8" i="8" s="1"/>
  <c r="H7" i="8"/>
  <c r="K16" i="8"/>
  <c r="AJ16" i="8" s="1"/>
  <c r="N13" i="8"/>
  <c r="AK13" i="8" s="1"/>
  <c r="N22" i="8"/>
  <c r="AK22" i="8" s="1"/>
  <c r="K18" i="8"/>
  <c r="AJ18" i="8" s="1"/>
  <c r="K22" i="8"/>
  <c r="AJ22" i="8" s="1"/>
  <c r="Z13" i="8"/>
  <c r="AO13" i="8" s="1"/>
  <c r="W19" i="8"/>
  <c r="AN19" i="8" s="1"/>
  <c r="Q19" i="8"/>
  <c r="AL19" i="8" s="1"/>
  <c r="N19" i="8"/>
  <c r="AK19" i="8" s="1"/>
  <c r="K20" i="8"/>
  <c r="AJ20" i="8" s="1"/>
  <c r="L20" i="8"/>
  <c r="K23" i="8"/>
  <c r="AJ23" i="8" s="1"/>
  <c r="L23" i="8"/>
  <c r="N26" i="8"/>
  <c r="AK26" i="8" s="1"/>
  <c r="L24" i="8"/>
  <c r="K24" i="8"/>
  <c r="AJ24" i="8" s="1"/>
  <c r="Z19" i="8"/>
  <c r="AO19" i="8" s="1"/>
  <c r="K21" i="8"/>
  <c r="AJ21" i="8" s="1"/>
  <c r="K19" i="8"/>
  <c r="AJ19" i="8" s="1"/>
  <c r="C20" i="23"/>
  <c r="C27" i="23" s="1"/>
  <c r="L5" i="8"/>
  <c r="N5" i="8" s="1"/>
  <c r="K5" i="8"/>
  <c r="AJ5" i="8" s="1"/>
  <c r="J27" i="8"/>
  <c r="M6" i="8"/>
  <c r="G27" i="8"/>
  <c r="K6" i="8"/>
  <c r="AJ6" i="8" s="1"/>
  <c r="AA22" i="8"/>
  <c r="U11" i="8"/>
  <c r="K25" i="8"/>
  <c r="AJ25" i="8" s="1"/>
  <c r="L25" i="8"/>
  <c r="H29" i="14"/>
  <c r="I29" i="14" s="1"/>
  <c r="J29" i="14" s="1"/>
  <c r="K29" i="14" s="1"/>
  <c r="L29" i="14" s="1"/>
  <c r="M29" i="14" s="1"/>
  <c r="I22" i="14"/>
  <c r="J22" i="14" s="1"/>
  <c r="K22" i="14" s="1"/>
  <c r="L22" i="14" s="1"/>
  <c r="M22" i="14" s="1"/>
  <c r="I17" i="14"/>
  <c r="J17" i="14" s="1"/>
  <c r="K17" i="14" s="1"/>
  <c r="L17" i="14" s="1"/>
  <c r="M17" i="14" s="1"/>
  <c r="AA18" i="8"/>
  <c r="Q16" i="8"/>
  <c r="AL16" i="8" s="1"/>
  <c r="R16" i="8"/>
  <c r="B26" i="23"/>
  <c r="B5" i="23" s="1"/>
  <c r="J25" i="14"/>
  <c r="K25" i="14" s="1"/>
  <c r="L25" i="14" s="1"/>
  <c r="M25" i="14" s="1"/>
  <c r="K32" i="14"/>
  <c r="L32" i="14" s="1"/>
  <c r="M32" i="14" s="1"/>
  <c r="K33" i="14"/>
  <c r="L33" i="14" s="1"/>
  <c r="M33" i="14" s="1"/>
  <c r="N33" i="14"/>
  <c r="I28" i="14"/>
  <c r="J28" i="14" s="1"/>
  <c r="K28" i="14" s="1"/>
  <c r="L28" i="14" s="1"/>
  <c r="M28" i="14" s="1"/>
  <c r="N28" i="14"/>
  <c r="H23" i="14"/>
  <c r="I23" i="14" s="1"/>
  <c r="J23" i="14" s="1"/>
  <c r="K23" i="14" s="1"/>
  <c r="L23" i="14" s="1"/>
  <c r="M23" i="14" s="1"/>
  <c r="H18" i="14"/>
  <c r="I18" i="14" s="1"/>
  <c r="J18" i="14" s="1"/>
  <c r="K18" i="14" s="1"/>
  <c r="L18" i="14" s="1"/>
  <c r="M18" i="14" s="1"/>
  <c r="K13" i="14"/>
  <c r="L13" i="14" s="1"/>
  <c r="M13" i="14" s="1"/>
  <c r="N13" i="14"/>
  <c r="J10" i="14"/>
  <c r="K10" i="14" s="1"/>
  <c r="L10" i="14" s="1"/>
  <c r="M10" i="14" s="1"/>
  <c r="K9" i="14"/>
  <c r="L9" i="14" s="1"/>
  <c r="M9" i="14" s="1"/>
  <c r="F31" i="14"/>
  <c r="G31" i="14" s="1"/>
  <c r="H31" i="14" s="1"/>
  <c r="I31" i="14" s="1"/>
  <c r="J31" i="14" s="1"/>
  <c r="K31" i="14" s="1"/>
  <c r="L31" i="14" s="1"/>
  <c r="M31" i="14" s="1"/>
  <c r="E157" i="20"/>
  <c r="G4" i="28" s="1"/>
  <c r="G20" i="16"/>
  <c r="H20" i="16" s="1"/>
  <c r="I20" i="16" s="1"/>
  <c r="J20" i="16" s="1"/>
  <c r="K20" i="16" s="1"/>
  <c r="L20" i="16" s="1"/>
  <c r="G18" i="16"/>
  <c r="H18" i="16" s="1"/>
  <c r="I18" i="16" s="1"/>
  <c r="J18" i="16" s="1"/>
  <c r="K18" i="16" s="1"/>
  <c r="L18" i="16" s="1"/>
  <c r="F17" i="16"/>
  <c r="G17" i="16" s="1"/>
  <c r="H17" i="16" s="1"/>
  <c r="I17" i="16" s="1"/>
  <c r="J17" i="16" s="1"/>
  <c r="K17" i="16" s="1"/>
  <c r="L17" i="16" s="1"/>
  <c r="G10" i="16"/>
  <c r="H10" i="16" s="1"/>
  <c r="I10" i="16" s="1"/>
  <c r="J10" i="16" s="1"/>
  <c r="K10" i="16" s="1"/>
  <c r="L10" i="16" s="1"/>
  <c r="F9" i="16"/>
  <c r="G9" i="16" s="1"/>
  <c r="H9" i="16" s="1"/>
  <c r="I9" i="16" s="1"/>
  <c r="J9" i="16" s="1"/>
  <c r="K9" i="16" s="1"/>
  <c r="L9" i="16" s="1"/>
  <c r="K69" i="20"/>
  <c r="L69" i="20" s="1"/>
  <c r="G173" i="20"/>
  <c r="H173" i="20" s="1"/>
  <c r="I173" i="20" s="1"/>
  <c r="J173" i="20" s="1"/>
  <c r="K173" i="20" s="1"/>
  <c r="L173" i="20" s="1"/>
  <c r="G317" i="20"/>
  <c r="H317" i="20" s="1"/>
  <c r="I317" i="20" s="1"/>
  <c r="J317" i="20" s="1"/>
  <c r="K317" i="20" s="1"/>
  <c r="L317" i="20" s="1"/>
  <c r="F316" i="20"/>
  <c r="G316" i="20" s="1"/>
  <c r="H316" i="20" s="1"/>
  <c r="I316" i="20" s="1"/>
  <c r="J316" i="20" s="1"/>
  <c r="K316" i="20" s="1"/>
  <c r="L316" i="20" s="1"/>
  <c r="G313" i="20"/>
  <c r="H313" i="20" s="1"/>
  <c r="I313" i="20" s="1"/>
  <c r="J313" i="20" s="1"/>
  <c r="K313" i="20" s="1"/>
  <c r="L313" i="20" s="1"/>
  <c r="F312" i="20"/>
  <c r="G312" i="20" s="1"/>
  <c r="H312" i="20" s="1"/>
  <c r="I312" i="20" s="1"/>
  <c r="J312" i="20" s="1"/>
  <c r="K312" i="20" s="1"/>
  <c r="L312" i="20" s="1"/>
  <c r="G309" i="20"/>
  <c r="H309" i="20" s="1"/>
  <c r="I309" i="20" s="1"/>
  <c r="J309" i="20" s="1"/>
  <c r="K309" i="20" s="1"/>
  <c r="L309" i="20" s="1"/>
  <c r="F308" i="20"/>
  <c r="G308" i="20" s="1"/>
  <c r="H308" i="20" s="1"/>
  <c r="I308" i="20" s="1"/>
  <c r="J308" i="20" s="1"/>
  <c r="K308" i="20" s="1"/>
  <c r="L308" i="20" s="1"/>
  <c r="G305" i="20"/>
  <c r="H305" i="20" s="1"/>
  <c r="I305" i="20" s="1"/>
  <c r="J305" i="20" s="1"/>
  <c r="K305" i="20" s="1"/>
  <c r="L305" i="20" s="1"/>
  <c r="F304" i="20"/>
  <c r="G304" i="20" s="1"/>
  <c r="H304" i="20" s="1"/>
  <c r="I304" i="20" s="1"/>
  <c r="J304" i="20" s="1"/>
  <c r="K304" i="20" s="1"/>
  <c r="L304" i="20" s="1"/>
  <c r="G301" i="20"/>
  <c r="H301" i="20" s="1"/>
  <c r="I301" i="20" s="1"/>
  <c r="J301" i="20" s="1"/>
  <c r="K301" i="20" s="1"/>
  <c r="L301" i="20" s="1"/>
  <c r="F300" i="20"/>
  <c r="G300" i="20" s="1"/>
  <c r="H300" i="20" s="1"/>
  <c r="I300" i="20" s="1"/>
  <c r="J300" i="20" s="1"/>
  <c r="K300" i="20" s="1"/>
  <c r="L300" i="20" s="1"/>
  <c r="G297" i="20"/>
  <c r="H297" i="20" s="1"/>
  <c r="I297" i="20" s="1"/>
  <c r="J297" i="20" s="1"/>
  <c r="K297" i="20" s="1"/>
  <c r="L297" i="20" s="1"/>
  <c r="F296" i="20"/>
  <c r="G296" i="20" s="1"/>
  <c r="H296" i="20" s="1"/>
  <c r="I296" i="20" s="1"/>
  <c r="J296" i="20" s="1"/>
  <c r="K296" i="20" s="1"/>
  <c r="L296" i="20" s="1"/>
  <c r="G293" i="20"/>
  <c r="H293" i="20" s="1"/>
  <c r="I293" i="20" s="1"/>
  <c r="J293" i="20" s="1"/>
  <c r="K293" i="20" s="1"/>
  <c r="L293" i="20" s="1"/>
  <c r="F292" i="20"/>
  <c r="G292" i="20" s="1"/>
  <c r="H292" i="20" s="1"/>
  <c r="I292" i="20" s="1"/>
  <c r="J292" i="20" s="1"/>
  <c r="K292" i="20" s="1"/>
  <c r="L292" i="20" s="1"/>
  <c r="G289" i="20"/>
  <c r="H289" i="20" s="1"/>
  <c r="I289" i="20" s="1"/>
  <c r="J289" i="20" s="1"/>
  <c r="K289" i="20" s="1"/>
  <c r="L289" i="20" s="1"/>
  <c r="F288" i="20"/>
  <c r="G288" i="20" s="1"/>
  <c r="H288" i="20" s="1"/>
  <c r="I288" i="20" s="1"/>
  <c r="J288" i="20" s="1"/>
  <c r="K288" i="20" s="1"/>
  <c r="L288" i="20" s="1"/>
  <c r="I286" i="20"/>
  <c r="J286" i="20" s="1"/>
  <c r="K286" i="20" s="1"/>
  <c r="L286" i="20" s="1"/>
  <c r="J285" i="20"/>
  <c r="K285" i="20" s="1"/>
  <c r="L285" i="20" s="1"/>
  <c r="I282" i="20"/>
  <c r="J282" i="20" s="1"/>
  <c r="K282" i="20" s="1"/>
  <c r="L282" i="20" s="1"/>
  <c r="J281" i="20"/>
  <c r="K281" i="20" s="1"/>
  <c r="L281" i="20" s="1"/>
  <c r="I278" i="20"/>
  <c r="J278" i="20" s="1"/>
  <c r="K278" i="20" s="1"/>
  <c r="L278" i="20" s="1"/>
  <c r="J277" i="20"/>
  <c r="K277" i="20" s="1"/>
  <c r="L277" i="20" s="1"/>
  <c r="I274" i="20"/>
  <c r="J274" i="20" s="1"/>
  <c r="K274" i="20" s="1"/>
  <c r="L274" i="20" s="1"/>
  <c r="J273" i="20"/>
  <c r="K273" i="20" s="1"/>
  <c r="L273" i="20" s="1"/>
  <c r="G30" i="14"/>
  <c r="H30" i="14" s="1"/>
  <c r="I30" i="14" s="1"/>
  <c r="J30" i="14" s="1"/>
  <c r="K30" i="14" s="1"/>
  <c r="L30" i="14" s="1"/>
  <c r="M30" i="14" s="1"/>
  <c r="F27" i="14"/>
  <c r="G27" i="14" s="1"/>
  <c r="H27" i="14" s="1"/>
  <c r="I27" i="14" s="1"/>
  <c r="J27" i="14" s="1"/>
  <c r="K27" i="14" s="1"/>
  <c r="L27" i="14" s="1"/>
  <c r="M27" i="14" s="1"/>
  <c r="F20" i="14"/>
  <c r="G19" i="14"/>
  <c r="H19" i="14" s="1"/>
  <c r="I19" i="14" s="1"/>
  <c r="J19" i="14" s="1"/>
  <c r="K19" i="14" s="1"/>
  <c r="L19" i="14" s="1"/>
  <c r="M19" i="14" s="1"/>
  <c r="F16" i="14"/>
  <c r="F12" i="14"/>
  <c r="G12" i="14" s="1"/>
  <c r="H12" i="14" s="1"/>
  <c r="I12" i="14" s="1"/>
  <c r="J12" i="14" s="1"/>
  <c r="K12" i="14" s="1"/>
  <c r="L12" i="14" s="1"/>
  <c r="M12" i="14" s="1"/>
  <c r="G11" i="14"/>
  <c r="H11" i="14" s="1"/>
  <c r="I11" i="14" s="1"/>
  <c r="J11" i="14" s="1"/>
  <c r="K11" i="14" s="1"/>
  <c r="L11" i="14" s="1"/>
  <c r="M11" i="14" s="1"/>
  <c r="F8" i="14"/>
  <c r="H15" i="14"/>
  <c r="G14" i="16"/>
  <c r="H14" i="16" s="1"/>
  <c r="I14" i="16" s="1"/>
  <c r="J14" i="16" s="1"/>
  <c r="K14" i="16" s="1"/>
  <c r="L14" i="16" s="1"/>
  <c r="F12" i="16"/>
  <c r="G12" i="16" s="1"/>
  <c r="H12" i="16" s="1"/>
  <c r="I12" i="16" s="1"/>
  <c r="J12" i="16" s="1"/>
  <c r="K12" i="16" s="1"/>
  <c r="L12" i="16" s="1"/>
  <c r="G16" i="16"/>
  <c r="H16" i="16" s="1"/>
  <c r="I16" i="16" s="1"/>
  <c r="J16" i="16" s="1"/>
  <c r="K16" i="16" s="1"/>
  <c r="L16" i="16" s="1"/>
  <c r="G7" i="16"/>
  <c r="H7" i="16" s="1"/>
  <c r="I7" i="16" s="1"/>
  <c r="J7" i="16" s="1"/>
  <c r="K7" i="16" s="1"/>
  <c r="L7" i="16" s="1"/>
  <c r="F6" i="16"/>
  <c r="E319" i="20"/>
  <c r="F318" i="20"/>
  <c r="G318" i="20" s="1"/>
  <c r="H318" i="20" s="1"/>
  <c r="I318" i="20" s="1"/>
  <c r="J318" i="20" s="1"/>
  <c r="K318" i="20" s="1"/>
  <c r="L318" i="20" s="1"/>
  <c r="G315" i="20"/>
  <c r="H315" i="20" s="1"/>
  <c r="I315" i="20" s="1"/>
  <c r="J315" i="20" s="1"/>
  <c r="K315" i="20" s="1"/>
  <c r="L315" i="20" s="1"/>
  <c r="F314" i="20"/>
  <c r="G314" i="20" s="1"/>
  <c r="H314" i="20" s="1"/>
  <c r="I314" i="20" s="1"/>
  <c r="J314" i="20" s="1"/>
  <c r="K314" i="20" s="1"/>
  <c r="L314" i="20" s="1"/>
  <c r="G311" i="20"/>
  <c r="H311" i="20" s="1"/>
  <c r="I311" i="20" s="1"/>
  <c r="J311" i="20" s="1"/>
  <c r="K311" i="20" s="1"/>
  <c r="L311" i="20" s="1"/>
  <c r="F310" i="20"/>
  <c r="G310" i="20" s="1"/>
  <c r="H310" i="20" s="1"/>
  <c r="I310" i="20" s="1"/>
  <c r="J310" i="20" s="1"/>
  <c r="K310" i="20" s="1"/>
  <c r="L310" i="20" s="1"/>
  <c r="G307" i="20"/>
  <c r="H307" i="20" s="1"/>
  <c r="I307" i="20" s="1"/>
  <c r="J307" i="20" s="1"/>
  <c r="K307" i="20" s="1"/>
  <c r="L307" i="20" s="1"/>
  <c r="F306" i="20"/>
  <c r="G306" i="20" s="1"/>
  <c r="H306" i="20" s="1"/>
  <c r="I306" i="20" s="1"/>
  <c r="J306" i="20" s="1"/>
  <c r="K306" i="20" s="1"/>
  <c r="L306" i="20" s="1"/>
  <c r="G303" i="20"/>
  <c r="H303" i="20" s="1"/>
  <c r="I303" i="20" s="1"/>
  <c r="J303" i="20" s="1"/>
  <c r="K303" i="20" s="1"/>
  <c r="L303" i="20" s="1"/>
  <c r="F302" i="20"/>
  <c r="G302" i="20" s="1"/>
  <c r="H302" i="20" s="1"/>
  <c r="I302" i="20" s="1"/>
  <c r="J302" i="20" s="1"/>
  <c r="K302" i="20" s="1"/>
  <c r="L302" i="20" s="1"/>
  <c r="G299" i="20"/>
  <c r="H299" i="20" s="1"/>
  <c r="I299" i="20" s="1"/>
  <c r="J299" i="20" s="1"/>
  <c r="K299" i="20" s="1"/>
  <c r="L299" i="20" s="1"/>
  <c r="F298" i="20"/>
  <c r="G298" i="20" s="1"/>
  <c r="H298" i="20" s="1"/>
  <c r="I298" i="20" s="1"/>
  <c r="J298" i="20" s="1"/>
  <c r="K298" i="20" s="1"/>
  <c r="L298" i="20" s="1"/>
  <c r="G295" i="20"/>
  <c r="H295" i="20" s="1"/>
  <c r="I295" i="20" s="1"/>
  <c r="J295" i="20" s="1"/>
  <c r="K295" i="20" s="1"/>
  <c r="L295" i="20" s="1"/>
  <c r="F294" i="20"/>
  <c r="G294" i="20" s="1"/>
  <c r="H294" i="20" s="1"/>
  <c r="I294" i="20" s="1"/>
  <c r="J294" i="20" s="1"/>
  <c r="K294" i="20" s="1"/>
  <c r="L294" i="20" s="1"/>
  <c r="G291" i="20"/>
  <c r="H291" i="20" s="1"/>
  <c r="I291" i="20" s="1"/>
  <c r="J291" i="20" s="1"/>
  <c r="K291" i="20" s="1"/>
  <c r="L291" i="20" s="1"/>
  <c r="F290" i="20"/>
  <c r="G290" i="20" s="1"/>
  <c r="H290" i="20" s="1"/>
  <c r="I290" i="20" s="1"/>
  <c r="J290" i="20" s="1"/>
  <c r="K290" i="20" s="1"/>
  <c r="L290" i="20" s="1"/>
  <c r="J287" i="20"/>
  <c r="K287" i="20" s="1"/>
  <c r="L287" i="20" s="1"/>
  <c r="I284" i="20"/>
  <c r="J284" i="20" s="1"/>
  <c r="K284" i="20" s="1"/>
  <c r="L284" i="20" s="1"/>
  <c r="J283" i="20"/>
  <c r="K283" i="20" s="1"/>
  <c r="L283" i="20" s="1"/>
  <c r="I280" i="20"/>
  <c r="J280" i="20" s="1"/>
  <c r="K280" i="20" s="1"/>
  <c r="L280" i="20" s="1"/>
  <c r="J279" i="20"/>
  <c r="K279" i="20" s="1"/>
  <c r="L279" i="20" s="1"/>
  <c r="I276" i="20"/>
  <c r="J276" i="20" s="1"/>
  <c r="K276" i="20" s="1"/>
  <c r="L276" i="20" s="1"/>
  <c r="J275" i="20"/>
  <c r="K275" i="20" s="1"/>
  <c r="L275" i="20" s="1"/>
  <c r="I272" i="20"/>
  <c r="J272" i="20" s="1"/>
  <c r="K272" i="20" s="1"/>
  <c r="L272" i="20" s="1"/>
  <c r="U6" i="8"/>
  <c r="O10" i="8"/>
  <c r="N14" i="14"/>
  <c r="M15" i="16"/>
  <c r="G24" i="12"/>
  <c r="H24" i="12" s="1"/>
  <c r="I24" i="12" s="1"/>
  <c r="J24" i="12" s="1"/>
  <c r="K24" i="12" s="1"/>
  <c r="L24" i="12" s="1"/>
  <c r="G32" i="12"/>
  <c r="H32" i="12" s="1"/>
  <c r="I32" i="12" s="1"/>
  <c r="J32" i="12" s="1"/>
  <c r="K32" i="12" s="1"/>
  <c r="L32" i="12" s="1"/>
  <c r="F31" i="12"/>
  <c r="G31" i="12" s="1"/>
  <c r="H31" i="12" s="1"/>
  <c r="I31" i="12" s="1"/>
  <c r="J31" i="12" s="1"/>
  <c r="K31" i="12" s="1"/>
  <c r="L31" i="12" s="1"/>
  <c r="G27" i="12"/>
  <c r="H27" i="12" s="1"/>
  <c r="I27" i="12" s="1"/>
  <c r="J27" i="12" s="1"/>
  <c r="F26" i="12"/>
  <c r="G26" i="12" s="1"/>
  <c r="H26" i="12" s="1"/>
  <c r="I26" i="12" s="1"/>
  <c r="J26" i="12" s="1"/>
  <c r="K26" i="12" s="1"/>
  <c r="L26" i="12" s="1"/>
  <c r="G23" i="12"/>
  <c r="H23" i="12" s="1"/>
  <c r="I23" i="12" s="1"/>
  <c r="J23" i="12" s="1"/>
  <c r="K23" i="12" s="1"/>
  <c r="L23" i="12" s="1"/>
  <c r="F22" i="12"/>
  <c r="G22" i="12" s="1"/>
  <c r="H22" i="12" s="1"/>
  <c r="I22" i="12" s="1"/>
  <c r="J22" i="12" s="1"/>
  <c r="K22" i="12" s="1"/>
  <c r="L22" i="12" s="1"/>
  <c r="G16" i="12"/>
  <c r="H16" i="12" s="1"/>
  <c r="I16" i="12" s="1"/>
  <c r="J16" i="12" s="1"/>
  <c r="K16" i="12" s="1"/>
  <c r="L16" i="12" s="1"/>
  <c r="F15" i="12"/>
  <c r="G15" i="12" s="1"/>
  <c r="H15" i="12" s="1"/>
  <c r="I15" i="12" s="1"/>
  <c r="J15" i="12" s="1"/>
  <c r="K15" i="12" s="1"/>
  <c r="L15" i="12" s="1"/>
  <c r="F13" i="12"/>
  <c r="G13" i="12" s="1"/>
  <c r="H13" i="12" s="1"/>
  <c r="I13" i="12" s="1"/>
  <c r="J13" i="12" s="1"/>
  <c r="K13" i="12" s="1"/>
  <c r="L13" i="12" s="1"/>
  <c r="G11" i="12"/>
  <c r="H11" i="12" s="1"/>
  <c r="I11" i="12" s="1"/>
  <c r="J11" i="12" s="1"/>
  <c r="K11" i="12" s="1"/>
  <c r="L11" i="12" s="1"/>
  <c r="F10" i="12"/>
  <c r="G10" i="12" s="1"/>
  <c r="H10" i="12" s="1"/>
  <c r="I10" i="12" s="1"/>
  <c r="J10" i="12" s="1"/>
  <c r="K10" i="12" s="1"/>
  <c r="L10" i="12" s="1"/>
  <c r="D49" i="23"/>
  <c r="F6" i="12"/>
  <c r="E33" i="12"/>
  <c r="D47" i="23"/>
  <c r="G30" i="12"/>
  <c r="H30" i="12" s="1"/>
  <c r="I30" i="12" s="1"/>
  <c r="J30" i="12" s="1"/>
  <c r="K30" i="12" s="1"/>
  <c r="L30" i="12" s="1"/>
  <c r="F28" i="12"/>
  <c r="G28" i="12" s="1"/>
  <c r="H28" i="12" s="1"/>
  <c r="I28" i="12" s="1"/>
  <c r="J28" i="12" s="1"/>
  <c r="K28" i="12" s="1"/>
  <c r="L28" i="12" s="1"/>
  <c r="G25" i="12"/>
  <c r="H25" i="12" s="1"/>
  <c r="I25" i="12" s="1"/>
  <c r="J25" i="12" s="1"/>
  <c r="K25" i="12" s="1"/>
  <c r="L25" i="12" s="1"/>
  <c r="G20" i="12"/>
  <c r="H20" i="12" s="1"/>
  <c r="I20" i="12" s="1"/>
  <c r="J20" i="12" s="1"/>
  <c r="K20" i="12" s="1"/>
  <c r="L20" i="12" s="1"/>
  <c r="G18" i="12"/>
  <c r="H18" i="12" s="1"/>
  <c r="I18" i="12" s="1"/>
  <c r="J18" i="12" s="1"/>
  <c r="K18" i="12" s="1"/>
  <c r="L18" i="12" s="1"/>
  <c r="F17" i="12"/>
  <c r="G17" i="12" s="1"/>
  <c r="H17" i="12" s="1"/>
  <c r="I17" i="12" s="1"/>
  <c r="J17" i="12" s="1"/>
  <c r="K17" i="12" s="1"/>
  <c r="L17" i="12" s="1"/>
  <c r="G14" i="12"/>
  <c r="H14" i="12" s="1"/>
  <c r="I14" i="12" s="1"/>
  <c r="J14" i="12" s="1"/>
  <c r="K14" i="12" s="1"/>
  <c r="L14" i="12" s="1"/>
  <c r="F12" i="12"/>
  <c r="D48" i="23"/>
  <c r="G9" i="12"/>
  <c r="H9" i="12" s="1"/>
  <c r="I9" i="12" s="1"/>
  <c r="J9" i="12" s="1"/>
  <c r="K9" i="12" s="1"/>
  <c r="L9" i="12" s="1"/>
  <c r="G8" i="12"/>
  <c r="H8" i="12" s="1"/>
  <c r="I8" i="12" s="1"/>
  <c r="J8" i="12" s="1"/>
  <c r="K8" i="12" s="1"/>
  <c r="L8" i="12" s="1"/>
  <c r="F7" i="12"/>
  <c r="G7" i="12" s="1"/>
  <c r="H7" i="12" s="1"/>
  <c r="I7" i="12" s="1"/>
  <c r="J7" i="12" s="1"/>
  <c r="K7" i="12" s="1"/>
  <c r="L7" i="12" s="1"/>
  <c r="M44" i="20" l="1"/>
  <c r="M146" i="20"/>
  <c r="M141" i="20"/>
  <c r="M235" i="20"/>
  <c r="M121" i="20"/>
  <c r="M219" i="20"/>
  <c r="M179" i="20"/>
  <c r="C55" i="23"/>
  <c r="B6" i="23"/>
  <c r="M10" i="12"/>
  <c r="C6" i="23"/>
  <c r="C56" i="23"/>
  <c r="D5" i="33"/>
  <c r="C8" i="33"/>
  <c r="B15" i="27" s="1"/>
  <c r="B7" i="27"/>
  <c r="N10" i="14"/>
  <c r="M109" i="20"/>
  <c r="V31" i="34"/>
  <c r="V30" i="34"/>
  <c r="V35" i="34"/>
  <c r="V34" i="34"/>
  <c r="V23" i="34"/>
  <c r="V26" i="34"/>
  <c r="V22" i="34"/>
  <c r="V27" i="34"/>
  <c r="M267" i="20"/>
  <c r="V37" i="34"/>
  <c r="M60" i="20"/>
  <c r="M137" i="20"/>
  <c r="M223" i="20"/>
  <c r="M125" i="20"/>
  <c r="V56" i="34"/>
  <c r="V28" i="34"/>
  <c r="N12" i="8"/>
  <c r="AK12" i="8" s="1"/>
  <c r="D7" i="33"/>
  <c r="E7" i="33" s="1"/>
  <c r="F7" i="33" s="1"/>
  <c r="G7" i="33" s="1"/>
  <c r="H7" i="33" s="1"/>
  <c r="I7" i="33" s="1"/>
  <c r="J7" i="33" s="1"/>
  <c r="K7" i="33" s="1"/>
  <c r="L7" i="33" s="1"/>
  <c r="M7" i="33"/>
  <c r="V15" i="34"/>
  <c r="T74" i="34"/>
  <c r="V11" i="34"/>
  <c r="V10" i="34"/>
  <c r="V16" i="34"/>
  <c r="V12" i="34"/>
  <c r="M71" i="20"/>
  <c r="M175" i="20"/>
  <c r="M239" i="20"/>
  <c r="V64" i="34"/>
  <c r="V65" i="34"/>
  <c r="M133" i="20"/>
  <c r="V13" i="34"/>
  <c r="V69" i="34"/>
  <c r="N18" i="14"/>
  <c r="N32" i="14"/>
  <c r="V58" i="34"/>
  <c r="V54" i="34"/>
  <c r="V57" i="34"/>
  <c r="M28" i="20"/>
  <c r="M105" i="20"/>
  <c r="M191" i="20"/>
  <c r="M255" i="20"/>
  <c r="V36" i="34"/>
  <c r="M203" i="20"/>
  <c r="V32" i="34"/>
  <c r="N9" i="14"/>
  <c r="N23" i="14"/>
  <c r="N25" i="14"/>
  <c r="M48" i="20"/>
  <c r="V42" i="34"/>
  <c r="V44" i="34"/>
  <c r="V14" i="34"/>
  <c r="D35" i="23"/>
  <c r="O5" i="8"/>
  <c r="N17" i="14"/>
  <c r="N22" i="14"/>
  <c r="N29" i="14"/>
  <c r="B36" i="23"/>
  <c r="B57" i="23" s="1"/>
  <c r="AC19" i="8"/>
  <c r="AP19" i="8" s="1"/>
  <c r="M20" i="20"/>
  <c r="M36" i="20"/>
  <c r="M52" i="20"/>
  <c r="M68" i="20"/>
  <c r="M79" i="20"/>
  <c r="M113" i="20"/>
  <c r="M129" i="20"/>
  <c r="M150" i="20"/>
  <c r="M183" i="20"/>
  <c r="M199" i="20"/>
  <c r="M215" i="20"/>
  <c r="M231" i="20"/>
  <c r="M247" i="20"/>
  <c r="M263" i="20"/>
  <c r="M195" i="20"/>
  <c r="M227" i="20"/>
  <c r="M259" i="20"/>
  <c r="M211" i="20"/>
  <c r="M243" i="20"/>
  <c r="D6" i="33"/>
  <c r="E6" i="33" s="1"/>
  <c r="F6" i="33" s="1"/>
  <c r="G6" i="33" s="1"/>
  <c r="H6" i="33" s="1"/>
  <c r="I6" i="33" s="1"/>
  <c r="J6" i="33" s="1"/>
  <c r="K6" i="33" s="1"/>
  <c r="L6" i="33" s="1"/>
  <c r="B6" i="27"/>
  <c r="B8" i="27" s="1"/>
  <c r="B18" i="35" s="1"/>
  <c r="G5" i="28"/>
  <c r="M272" i="20"/>
  <c r="M275" i="20"/>
  <c r="M276" i="20"/>
  <c r="M279" i="20"/>
  <c r="M280" i="20"/>
  <c r="M283" i="20"/>
  <c r="M284" i="20"/>
  <c r="M287" i="20"/>
  <c r="M290" i="20"/>
  <c r="M291" i="20"/>
  <c r="M294" i="20"/>
  <c r="M295" i="20"/>
  <c r="M298" i="20"/>
  <c r="M299" i="20"/>
  <c r="M302" i="20"/>
  <c r="M303" i="20"/>
  <c r="M306" i="20"/>
  <c r="M307" i="20"/>
  <c r="M310" i="20"/>
  <c r="M311" i="20"/>
  <c r="M314" i="20"/>
  <c r="M315" i="20"/>
  <c r="M318" i="20"/>
  <c r="M167" i="20"/>
  <c r="M171" i="20"/>
  <c r="G3" i="28"/>
  <c r="M14" i="20"/>
  <c r="M22" i="20"/>
  <c r="M30" i="20"/>
  <c r="M38" i="20"/>
  <c r="M46" i="20"/>
  <c r="M54" i="20"/>
  <c r="M62" i="20"/>
  <c r="M70" i="20"/>
  <c r="M73" i="20"/>
  <c r="M81" i="20"/>
  <c r="M107" i="20"/>
  <c r="M115" i="20"/>
  <c r="M123" i="20"/>
  <c r="M131" i="20"/>
  <c r="M139" i="20"/>
  <c r="M144" i="20"/>
  <c r="M152" i="20"/>
  <c r="M177" i="20"/>
  <c r="M185" i="20"/>
  <c r="M193" i="20"/>
  <c r="M201" i="20"/>
  <c r="M209" i="20"/>
  <c r="M217" i="20"/>
  <c r="M225" i="20"/>
  <c r="M233" i="20"/>
  <c r="M241" i="20"/>
  <c r="M249" i="20"/>
  <c r="M257" i="20"/>
  <c r="M265" i="20"/>
  <c r="F4" i="28"/>
  <c r="M18" i="20"/>
  <c r="M26" i="20"/>
  <c r="M34" i="20"/>
  <c r="M42" i="20"/>
  <c r="M50" i="20"/>
  <c r="M58" i="20"/>
  <c r="M66" i="20"/>
  <c r="M77" i="20"/>
  <c r="M103" i="20"/>
  <c r="M111" i="20"/>
  <c r="M119" i="20"/>
  <c r="M127" i="20"/>
  <c r="M135" i="20"/>
  <c r="M143" i="20"/>
  <c r="M148" i="20"/>
  <c r="M156" i="20"/>
  <c r="M181" i="20"/>
  <c r="M189" i="20"/>
  <c r="M197" i="20"/>
  <c r="M205" i="20"/>
  <c r="M213" i="20"/>
  <c r="M221" i="20"/>
  <c r="M229" i="20"/>
  <c r="M237" i="20"/>
  <c r="M245" i="20"/>
  <c r="M253" i="20"/>
  <c r="M261" i="20"/>
  <c r="M269" i="20"/>
  <c r="M9" i="20"/>
  <c r="K9" i="8"/>
  <c r="L9" i="8"/>
  <c r="B54" i="23"/>
  <c r="B11" i="23"/>
  <c r="B14" i="23" s="1"/>
  <c r="B7" i="35" s="1"/>
  <c r="U21" i="8"/>
  <c r="T21" i="8"/>
  <c r="AM21" i="8" s="1"/>
  <c r="K14" i="8"/>
  <c r="AJ14" i="8" s="1"/>
  <c r="L14" i="8"/>
  <c r="S8" i="8"/>
  <c r="Q8" i="8"/>
  <c r="AL8" i="8" s="1"/>
  <c r="Y22" i="8"/>
  <c r="W22" i="8"/>
  <c r="AN22" i="8" s="1"/>
  <c r="AD13" i="8"/>
  <c r="AF13" i="8" s="1"/>
  <c r="AQ13" i="8" s="1"/>
  <c r="AC13" i="8"/>
  <c r="AP13" i="8" s="1"/>
  <c r="S12" i="8"/>
  <c r="Q12" i="8"/>
  <c r="AL12" i="8" s="1"/>
  <c r="P15" i="8"/>
  <c r="N15" i="8"/>
  <c r="S18" i="8"/>
  <c r="Q18" i="8"/>
  <c r="AL18" i="8" s="1"/>
  <c r="AI7" i="8"/>
  <c r="C33" i="23"/>
  <c r="N7" i="8"/>
  <c r="AK7" i="8" s="1"/>
  <c r="O7" i="8"/>
  <c r="N17" i="8"/>
  <c r="AK17" i="8" s="1"/>
  <c r="O17" i="8"/>
  <c r="D33" i="23"/>
  <c r="D11" i="23" s="1"/>
  <c r="Y14" i="8"/>
  <c r="O23" i="8"/>
  <c r="N23" i="8"/>
  <c r="AK23" i="8" s="1"/>
  <c r="N20" i="8"/>
  <c r="AK20" i="8" s="1"/>
  <c r="O20" i="8"/>
  <c r="O24" i="8"/>
  <c r="N24" i="8"/>
  <c r="AK24" i="8" s="1"/>
  <c r="S26" i="8"/>
  <c r="Q26" i="8"/>
  <c r="AL26" i="8" s="1"/>
  <c r="M7" i="12"/>
  <c r="M8" i="12"/>
  <c r="M9" i="12"/>
  <c r="P6" i="8"/>
  <c r="N6" i="8"/>
  <c r="AK6" i="8" s="1"/>
  <c r="R10" i="8"/>
  <c r="Q10" i="8"/>
  <c r="AL10" i="8" s="1"/>
  <c r="X6" i="8"/>
  <c r="F157" i="20"/>
  <c r="H3" i="28" s="1"/>
  <c r="H27" i="8"/>
  <c r="AI27" i="8" s="1"/>
  <c r="R5" i="8"/>
  <c r="Q5" i="8"/>
  <c r="T16" i="8"/>
  <c r="U16" i="8"/>
  <c r="AD18" i="8"/>
  <c r="X11" i="8"/>
  <c r="W11" i="8"/>
  <c r="AN11" i="8" s="1"/>
  <c r="M7" i="16"/>
  <c r="M16" i="16"/>
  <c r="M12" i="16"/>
  <c r="M14" i="16"/>
  <c r="N11" i="14"/>
  <c r="N12" i="14"/>
  <c r="N19" i="14"/>
  <c r="N27" i="14"/>
  <c r="N30" i="14"/>
  <c r="M273" i="20"/>
  <c r="M274" i="20"/>
  <c r="M277" i="20"/>
  <c r="M278" i="20"/>
  <c r="M281" i="20"/>
  <c r="M282" i="20"/>
  <c r="M285" i="20"/>
  <c r="M286" i="20"/>
  <c r="M288" i="20"/>
  <c r="M289" i="20"/>
  <c r="M292" i="20"/>
  <c r="M293" i="20"/>
  <c r="M296" i="20"/>
  <c r="M297" i="20"/>
  <c r="M300" i="20"/>
  <c r="M301" i="20"/>
  <c r="M304" i="20"/>
  <c r="M305" i="20"/>
  <c r="M308" i="20"/>
  <c r="M309" i="20"/>
  <c r="M312" i="20"/>
  <c r="M313" i="20"/>
  <c r="M316" i="20"/>
  <c r="M317" i="20"/>
  <c r="M169" i="20"/>
  <c r="M173" i="20"/>
  <c r="M69" i="20"/>
  <c r="M9" i="16"/>
  <c r="M10" i="16"/>
  <c r="M17" i="16"/>
  <c r="M18" i="16"/>
  <c r="M20" i="16"/>
  <c r="N31" i="14"/>
  <c r="F319" i="20"/>
  <c r="G6" i="16"/>
  <c r="H6" i="16" s="1"/>
  <c r="I6" i="16" s="1"/>
  <c r="J6" i="16" s="1"/>
  <c r="K6" i="16" s="1"/>
  <c r="L6" i="16" s="1"/>
  <c r="F23" i="16"/>
  <c r="E5" i="27" s="1"/>
  <c r="I15" i="14"/>
  <c r="F34" i="14"/>
  <c r="G8" i="14"/>
  <c r="D40" i="23"/>
  <c r="D54" i="23" s="1"/>
  <c r="G16" i="14"/>
  <c r="D41" i="23"/>
  <c r="G20" i="14"/>
  <c r="D42" i="23"/>
  <c r="D56" i="23" s="1"/>
  <c r="G23" i="16"/>
  <c r="F5" i="27" s="1"/>
  <c r="D8" i="33"/>
  <c r="C15" i="27" s="1"/>
  <c r="E5" i="33"/>
  <c r="C7" i="27"/>
  <c r="AK5" i="8"/>
  <c r="N25" i="8"/>
  <c r="AK25" i="8" s="1"/>
  <c r="O25" i="8"/>
  <c r="X12" i="8"/>
  <c r="AD22" i="8"/>
  <c r="E48" i="23"/>
  <c r="G12" i="12"/>
  <c r="F33" i="12"/>
  <c r="G6" i="12"/>
  <c r="E47" i="23"/>
  <c r="K27" i="12"/>
  <c r="L27" i="12" s="1"/>
  <c r="D50" i="23"/>
  <c r="D13" i="23"/>
  <c r="F49" i="23"/>
  <c r="M14" i="12"/>
  <c r="M17" i="12"/>
  <c r="M18" i="12"/>
  <c r="M20" i="12"/>
  <c r="M25" i="12"/>
  <c r="M28" i="12"/>
  <c r="M30" i="12"/>
  <c r="E49" i="23"/>
  <c r="M11" i="12"/>
  <c r="M13" i="12"/>
  <c r="M15" i="12"/>
  <c r="M16" i="12"/>
  <c r="M22" i="12"/>
  <c r="M23" i="12"/>
  <c r="M26" i="12"/>
  <c r="M31" i="12"/>
  <c r="M32" i="12"/>
  <c r="M24" i="12"/>
  <c r="B4" i="35" l="1"/>
  <c r="B8" i="35"/>
  <c r="B9" i="35" s="1"/>
  <c r="D6" i="27"/>
  <c r="M6" i="33"/>
  <c r="B13" i="35"/>
  <c r="B14" i="35" s="1"/>
  <c r="O14" i="8"/>
  <c r="N14" i="8"/>
  <c r="N9" i="8"/>
  <c r="O9" i="8"/>
  <c r="W21" i="8"/>
  <c r="AN21" i="8" s="1"/>
  <c r="X21" i="8"/>
  <c r="AJ9" i="8"/>
  <c r="D34" i="23"/>
  <c r="B18" i="23"/>
  <c r="B25" i="23" s="1"/>
  <c r="R17" i="8"/>
  <c r="Q17" i="8"/>
  <c r="AL17" i="8" s="1"/>
  <c r="R7" i="8"/>
  <c r="Q7" i="8"/>
  <c r="AL7" i="8" s="1"/>
  <c r="C11" i="23"/>
  <c r="C54" i="23"/>
  <c r="C36" i="23"/>
  <c r="C57" i="23" s="1"/>
  <c r="B21" i="23"/>
  <c r="B12" i="35" s="1"/>
  <c r="V18" i="8"/>
  <c r="T18" i="8"/>
  <c r="AM18" i="8" s="1"/>
  <c r="S15" i="8"/>
  <c r="Q15" i="8"/>
  <c r="V12" i="8"/>
  <c r="T12" i="8"/>
  <c r="AM12" i="8" s="1"/>
  <c r="AB22" i="8"/>
  <c r="Z22" i="8"/>
  <c r="AO22" i="8" s="1"/>
  <c r="T8" i="8"/>
  <c r="AM8" i="8" s="1"/>
  <c r="V8" i="8"/>
  <c r="AK15" i="8"/>
  <c r="E35" i="23"/>
  <c r="M27" i="8"/>
  <c r="AB14" i="8"/>
  <c r="V26" i="8"/>
  <c r="T26" i="8"/>
  <c r="AM26" i="8" s="1"/>
  <c r="R24" i="8"/>
  <c r="Q24" i="8"/>
  <c r="AL24" i="8" s="1"/>
  <c r="Q23" i="8"/>
  <c r="AL23" i="8" s="1"/>
  <c r="R23" i="8"/>
  <c r="Q20" i="8"/>
  <c r="AL20" i="8" s="1"/>
  <c r="R20" i="8"/>
  <c r="M27" i="12"/>
  <c r="T27" i="12" s="1"/>
  <c r="S6" i="8"/>
  <c r="Q6" i="8"/>
  <c r="AL6" i="8" s="1"/>
  <c r="AA12" i="8"/>
  <c r="R25" i="8"/>
  <c r="Q25" i="8"/>
  <c r="AL25" i="8" s="1"/>
  <c r="F5" i="33"/>
  <c r="D7" i="27"/>
  <c r="E8" i="33"/>
  <c r="D15" i="27" s="1"/>
  <c r="D12" i="23"/>
  <c r="D43" i="23"/>
  <c r="J15" i="14"/>
  <c r="AM16" i="8"/>
  <c r="U5" i="8"/>
  <c r="T5" i="8"/>
  <c r="H5" i="28"/>
  <c r="H4" i="28"/>
  <c r="AA6" i="8"/>
  <c r="K27" i="8"/>
  <c r="AJ27" i="8" s="1"/>
  <c r="H23" i="16"/>
  <c r="G5" i="27" s="1"/>
  <c r="H20" i="14"/>
  <c r="E42" i="23"/>
  <c r="H16" i="14"/>
  <c r="E41" i="23"/>
  <c r="H8" i="14"/>
  <c r="G34" i="14"/>
  <c r="E40" i="23"/>
  <c r="G319" i="20"/>
  <c r="AA11" i="8"/>
  <c r="Z11" i="8"/>
  <c r="AO11" i="8" s="1"/>
  <c r="X16" i="8"/>
  <c r="W16" i="8"/>
  <c r="AL5" i="8"/>
  <c r="G157" i="20"/>
  <c r="I3" i="28" s="1"/>
  <c r="T10" i="8"/>
  <c r="AM10" i="8" s="1"/>
  <c r="U10" i="8"/>
  <c r="M6" i="16"/>
  <c r="E56" i="23"/>
  <c r="D14" i="23"/>
  <c r="D7" i="35" s="1"/>
  <c r="H6" i="12"/>
  <c r="G33" i="12"/>
  <c r="F47" i="23"/>
  <c r="H12" i="12"/>
  <c r="F48" i="23"/>
  <c r="D20" i="23"/>
  <c r="G49" i="23"/>
  <c r="E50" i="23"/>
  <c r="E13" i="23"/>
  <c r="I4" i="28" l="1"/>
  <c r="I5" i="28"/>
  <c r="D36" i="23"/>
  <c r="D57" i="23" s="1"/>
  <c r="D55" i="23"/>
  <c r="AA21" i="8"/>
  <c r="Z21" i="8"/>
  <c r="AO21" i="8" s="1"/>
  <c r="R9" i="8"/>
  <c r="Q9" i="8"/>
  <c r="AK14" i="8"/>
  <c r="E33" i="23"/>
  <c r="D18" i="23"/>
  <c r="AK9" i="8"/>
  <c r="E34" i="23"/>
  <c r="E55" i="23" s="1"/>
  <c r="R14" i="8"/>
  <c r="Q14" i="8"/>
  <c r="Y8" i="8"/>
  <c r="W8" i="8"/>
  <c r="AN8" i="8" s="1"/>
  <c r="AL15" i="8"/>
  <c r="F35" i="23"/>
  <c r="B4" i="23"/>
  <c r="B7" i="23" s="1"/>
  <c r="B3" i="35" s="1"/>
  <c r="B5" i="35" s="1"/>
  <c r="B28" i="23"/>
  <c r="B17" i="35" s="1"/>
  <c r="B19" i="35" s="1"/>
  <c r="C18" i="23"/>
  <c r="C14" i="23"/>
  <c r="C7" i="35" s="1"/>
  <c r="T7" i="8"/>
  <c r="AM7" i="8" s="1"/>
  <c r="U7" i="8"/>
  <c r="U17" i="8"/>
  <c r="T17" i="8"/>
  <c r="AM17" i="8" s="1"/>
  <c r="AE22" i="8"/>
  <c r="AF22" i="8" s="1"/>
  <c r="AQ22" i="8" s="1"/>
  <c r="AC22" i="8"/>
  <c r="AP22" i="8" s="1"/>
  <c r="Y12" i="8"/>
  <c r="W12" i="8"/>
  <c r="AN12" i="8" s="1"/>
  <c r="V15" i="8"/>
  <c r="T15" i="8"/>
  <c r="Y18" i="8"/>
  <c r="W18" i="8"/>
  <c r="AN18" i="8" s="1"/>
  <c r="P27" i="8"/>
  <c r="AE14" i="8"/>
  <c r="U24" i="8"/>
  <c r="T24" i="8"/>
  <c r="AM24" i="8" s="1"/>
  <c r="Y26" i="8"/>
  <c r="W26" i="8"/>
  <c r="AN26" i="8" s="1"/>
  <c r="T20" i="8"/>
  <c r="AM20" i="8" s="1"/>
  <c r="U20" i="8"/>
  <c r="U23" i="8"/>
  <c r="T23" i="8"/>
  <c r="AM23" i="8" s="1"/>
  <c r="E6" i="27"/>
  <c r="V6" i="8"/>
  <c r="T6" i="8"/>
  <c r="AM6" i="8" s="1"/>
  <c r="AA16" i="8"/>
  <c r="Z16" i="8"/>
  <c r="AC11" i="8"/>
  <c r="AP11" i="8" s="1"/>
  <c r="AD11" i="8"/>
  <c r="AF11" i="8" s="1"/>
  <c r="AQ11" i="8" s="1"/>
  <c r="E43" i="23"/>
  <c r="E12" i="23"/>
  <c r="I8" i="14"/>
  <c r="H34" i="14"/>
  <c r="F40" i="23"/>
  <c r="I16" i="14"/>
  <c r="F41" i="23"/>
  <c r="I20" i="14"/>
  <c r="F42" i="23"/>
  <c r="I23" i="16"/>
  <c r="H5" i="27" s="1"/>
  <c r="N27" i="8"/>
  <c r="AK27" i="8" s="1"/>
  <c r="AD6" i="8"/>
  <c r="W5" i="8"/>
  <c r="X5" i="8"/>
  <c r="D8" i="27"/>
  <c r="W10" i="8"/>
  <c r="AN10" i="8" s="1"/>
  <c r="X10" i="8"/>
  <c r="H157" i="20"/>
  <c r="J5" i="28" s="1"/>
  <c r="J3" i="28"/>
  <c r="AN16" i="8"/>
  <c r="H319" i="20"/>
  <c r="AM5" i="8"/>
  <c r="K15" i="14"/>
  <c r="G5" i="33"/>
  <c r="E7" i="27"/>
  <c r="F8" i="33"/>
  <c r="E15" i="27" s="1"/>
  <c r="T25" i="8"/>
  <c r="AM25" i="8" s="1"/>
  <c r="U25" i="8"/>
  <c r="AD12" i="8"/>
  <c r="E19" i="23"/>
  <c r="E26" i="23" s="1"/>
  <c r="D19" i="23"/>
  <c r="D26" i="23" s="1"/>
  <c r="D27" i="23"/>
  <c r="I12" i="12"/>
  <c r="G48" i="23"/>
  <c r="F13" i="23"/>
  <c r="F20" i="23" s="1"/>
  <c r="F50" i="23"/>
  <c r="I6" i="12"/>
  <c r="H33" i="12"/>
  <c r="G47" i="23"/>
  <c r="H49" i="23"/>
  <c r="E20" i="23"/>
  <c r="D21" i="23" l="1"/>
  <c r="D12" i="35" s="1"/>
  <c r="E8" i="27"/>
  <c r="E18" i="35" s="1"/>
  <c r="F6" i="27"/>
  <c r="J4" i="28"/>
  <c r="G6" i="27" s="1"/>
  <c r="AL14" i="8"/>
  <c r="F33" i="23"/>
  <c r="D25" i="23"/>
  <c r="D4" i="23"/>
  <c r="T9" i="8"/>
  <c r="U9" i="8"/>
  <c r="AC21" i="8"/>
  <c r="AP21" i="8" s="1"/>
  <c r="AD21" i="8"/>
  <c r="AF21" i="8" s="1"/>
  <c r="AQ21" i="8" s="1"/>
  <c r="D28" i="23"/>
  <c r="U14" i="8"/>
  <c r="T14" i="8"/>
  <c r="E11" i="23"/>
  <c r="E54" i="23"/>
  <c r="E36" i="23"/>
  <c r="E57" i="23" s="1"/>
  <c r="F34" i="23"/>
  <c r="F55" i="23" s="1"/>
  <c r="AL9" i="8"/>
  <c r="AM15" i="8"/>
  <c r="G35" i="23"/>
  <c r="X7" i="8"/>
  <c r="W7" i="8"/>
  <c r="AN7" i="8" s="1"/>
  <c r="C25" i="23"/>
  <c r="C21" i="23"/>
  <c r="C12" i="35" s="1"/>
  <c r="Z8" i="8"/>
  <c r="AO8" i="8" s="1"/>
  <c r="AB8" i="8"/>
  <c r="AB18" i="8"/>
  <c r="Z18" i="8"/>
  <c r="AO18" i="8" s="1"/>
  <c r="Y15" i="8"/>
  <c r="W15" i="8"/>
  <c r="AB12" i="8"/>
  <c r="Z12" i="8"/>
  <c r="AO12" i="8" s="1"/>
  <c r="W17" i="8"/>
  <c r="AN17" i="8" s="1"/>
  <c r="X17" i="8"/>
  <c r="S27" i="8"/>
  <c r="X23" i="8"/>
  <c r="W23" i="8"/>
  <c r="AN23" i="8" s="1"/>
  <c r="AB26" i="8"/>
  <c r="Z26" i="8"/>
  <c r="AO26" i="8" s="1"/>
  <c r="W24" i="8"/>
  <c r="AN24" i="8" s="1"/>
  <c r="X24" i="8"/>
  <c r="W20" i="8"/>
  <c r="AN20" i="8" s="1"/>
  <c r="X20" i="8"/>
  <c r="D6" i="23"/>
  <c r="Y6" i="8"/>
  <c r="W6" i="8"/>
  <c r="AN6" i="8" s="1"/>
  <c r="W25" i="8"/>
  <c r="AN25" i="8" s="1"/>
  <c r="X25" i="8"/>
  <c r="Q27" i="8"/>
  <c r="AL27" i="8" s="1"/>
  <c r="I319" i="20"/>
  <c r="I157" i="20"/>
  <c r="K3" i="28" s="1"/>
  <c r="AA10" i="8"/>
  <c r="Z10" i="8"/>
  <c r="AO10" i="8" s="1"/>
  <c r="AA5" i="8"/>
  <c r="Z5" i="8"/>
  <c r="F56" i="23"/>
  <c r="F12" i="23"/>
  <c r="F19" i="23" s="1"/>
  <c r="F43" i="23"/>
  <c r="J8" i="14"/>
  <c r="I34" i="14"/>
  <c r="G40" i="23"/>
  <c r="AC16" i="8"/>
  <c r="AD16" i="8"/>
  <c r="AF16" i="8" s="1"/>
  <c r="E13" i="35"/>
  <c r="H5" i="33"/>
  <c r="F7" i="27"/>
  <c r="G8" i="33"/>
  <c r="F15" i="27" s="1"/>
  <c r="L15" i="14"/>
  <c r="D18" i="35"/>
  <c r="D8" i="35"/>
  <c r="D9" i="35" s="1"/>
  <c r="D13" i="35"/>
  <c r="D14" i="35" s="1"/>
  <c r="D4" i="35"/>
  <c r="AN5" i="8"/>
  <c r="J23" i="16"/>
  <c r="I5" i="27" s="1"/>
  <c r="J20" i="14"/>
  <c r="G42" i="23"/>
  <c r="J16" i="14"/>
  <c r="G41" i="23"/>
  <c r="AO16" i="8"/>
  <c r="D5" i="23"/>
  <c r="D7" i="23" s="1"/>
  <c r="D3" i="35" s="1"/>
  <c r="E5" i="23"/>
  <c r="G50" i="23"/>
  <c r="G13" i="23"/>
  <c r="G20" i="23" s="1"/>
  <c r="J6" i="12"/>
  <c r="I33" i="12"/>
  <c r="H47" i="23"/>
  <c r="J12" i="12"/>
  <c r="H48" i="23"/>
  <c r="F27" i="23"/>
  <c r="E27" i="23"/>
  <c r="I49" i="23"/>
  <c r="D17" i="35" l="1"/>
  <c r="D19" i="35" s="1"/>
  <c r="E8" i="35"/>
  <c r="E4" i="35"/>
  <c r="K5" i="28"/>
  <c r="F8" i="27"/>
  <c r="F18" i="35" s="1"/>
  <c r="K4" i="28"/>
  <c r="E18" i="23"/>
  <c r="E14" i="23"/>
  <c r="E7" i="35" s="1"/>
  <c r="X14" i="8"/>
  <c r="W14" i="8"/>
  <c r="AM9" i="8"/>
  <c r="G34" i="23"/>
  <c r="AM14" i="8"/>
  <c r="G33" i="23"/>
  <c r="X9" i="8"/>
  <c r="W9" i="8"/>
  <c r="F11" i="23"/>
  <c r="F54" i="23"/>
  <c r="F36" i="23"/>
  <c r="F57" i="23" s="1"/>
  <c r="AE12" i="8"/>
  <c r="AF12" i="8" s="1"/>
  <c r="AQ12" i="8" s="1"/>
  <c r="AC12" i="8"/>
  <c r="AP12" i="8" s="1"/>
  <c r="Z15" i="8"/>
  <c r="AB15" i="8"/>
  <c r="AE18" i="8"/>
  <c r="AF18" i="8" s="1"/>
  <c r="AQ18" i="8" s="1"/>
  <c r="AC18" i="8"/>
  <c r="AP18" i="8" s="1"/>
  <c r="C28" i="23"/>
  <c r="C17" i="35" s="1"/>
  <c r="C4" i="23"/>
  <c r="C7" i="23" s="1"/>
  <c r="C3" i="35" s="1"/>
  <c r="Z7" i="8"/>
  <c r="AO7" i="8" s="1"/>
  <c r="AA7" i="8"/>
  <c r="AA17" i="8"/>
  <c r="Z17" i="8"/>
  <c r="AO17" i="8" s="1"/>
  <c r="AN15" i="8"/>
  <c r="H35" i="23"/>
  <c r="AE8" i="8"/>
  <c r="AF8" i="8" s="1"/>
  <c r="AQ8" i="8" s="1"/>
  <c r="AC8" i="8"/>
  <c r="AP8" i="8" s="1"/>
  <c r="V27" i="8"/>
  <c r="Y27" i="8"/>
  <c r="AE26" i="8"/>
  <c r="AF26" i="8" s="1"/>
  <c r="AQ26" i="8" s="1"/>
  <c r="AC26" i="8"/>
  <c r="AP26" i="8" s="1"/>
  <c r="Z23" i="8"/>
  <c r="AO23" i="8" s="1"/>
  <c r="AA23" i="8"/>
  <c r="Z20" i="8"/>
  <c r="AO20" i="8" s="1"/>
  <c r="AA20" i="8"/>
  <c r="Z24" i="8"/>
  <c r="AO24" i="8" s="1"/>
  <c r="AA24" i="8"/>
  <c r="AB6" i="8"/>
  <c r="Z6" i="8"/>
  <c r="AO6" i="8" s="1"/>
  <c r="D5" i="35"/>
  <c r="F26" i="23"/>
  <c r="F5" i="23" s="1"/>
  <c r="H41" i="23"/>
  <c r="K16" i="14"/>
  <c r="K20" i="14"/>
  <c r="H42" i="23"/>
  <c r="G7" i="27"/>
  <c r="G8" i="27" s="1"/>
  <c r="I5" i="33"/>
  <c r="H8" i="33"/>
  <c r="G15" i="27" s="1"/>
  <c r="AP16" i="8"/>
  <c r="AO5" i="8"/>
  <c r="AA25" i="8"/>
  <c r="Z25" i="8"/>
  <c r="AO25" i="8" s="1"/>
  <c r="E6" i="23"/>
  <c r="F6" i="23"/>
  <c r="G56" i="23"/>
  <c r="K23" i="16"/>
  <c r="J5" i="27" s="1"/>
  <c r="B13" i="27"/>
  <c r="M15" i="14"/>
  <c r="AQ16" i="8"/>
  <c r="G43" i="23"/>
  <c r="G12" i="23"/>
  <c r="K8" i="14"/>
  <c r="H40" i="23"/>
  <c r="J34" i="14"/>
  <c r="AC5" i="8"/>
  <c r="AD5" i="8"/>
  <c r="AF5" i="8" s="1"/>
  <c r="AD10" i="8"/>
  <c r="AF10" i="8" s="1"/>
  <c r="AQ10" i="8" s="1"/>
  <c r="AC10" i="8"/>
  <c r="AP10" i="8" s="1"/>
  <c r="J157" i="20"/>
  <c r="L4" i="28" s="1"/>
  <c r="L3" i="28"/>
  <c r="J319" i="20"/>
  <c r="T27" i="8"/>
  <c r="AM27" i="8" s="1"/>
  <c r="G27" i="23"/>
  <c r="G6" i="23" s="1"/>
  <c r="J49" i="23"/>
  <c r="K12" i="12"/>
  <c r="I48" i="23"/>
  <c r="H50" i="23"/>
  <c r="H13" i="23"/>
  <c r="J33" i="12"/>
  <c r="I47" i="23"/>
  <c r="K6" i="12"/>
  <c r="E9" i="35" l="1"/>
  <c r="F4" i="35"/>
  <c r="H6" i="27"/>
  <c r="F8" i="35"/>
  <c r="F13" i="35"/>
  <c r="L5" i="28"/>
  <c r="I6" i="27" s="1"/>
  <c r="F18" i="23"/>
  <c r="F14" i="23"/>
  <c r="F7" i="35" s="1"/>
  <c r="Z9" i="8"/>
  <c r="AA9" i="8"/>
  <c r="AA14" i="8"/>
  <c r="Z14" i="8"/>
  <c r="E25" i="23"/>
  <c r="E28" i="23" s="1"/>
  <c r="E21" i="23"/>
  <c r="E12" i="35" s="1"/>
  <c r="E14" i="35" s="1"/>
  <c r="G55" i="23"/>
  <c r="AN9" i="8"/>
  <c r="H34" i="23"/>
  <c r="H55" i="23" s="1"/>
  <c r="G11" i="23"/>
  <c r="G54" i="23"/>
  <c r="AN14" i="8"/>
  <c r="H33" i="23"/>
  <c r="G36" i="23"/>
  <c r="G57" i="23" s="1"/>
  <c r="AD17" i="8"/>
  <c r="AF17" i="8" s="1"/>
  <c r="AQ17" i="8" s="1"/>
  <c r="AC17" i="8"/>
  <c r="AP17" i="8" s="1"/>
  <c r="AO15" i="8"/>
  <c r="I35" i="23"/>
  <c r="AC7" i="8"/>
  <c r="AP7" i="8" s="1"/>
  <c r="AD7" i="8"/>
  <c r="AF7" i="8" s="1"/>
  <c r="AQ7" i="8" s="1"/>
  <c r="AE15" i="8"/>
  <c r="AF15" i="8" s="1"/>
  <c r="AC15" i="8"/>
  <c r="AD24" i="8"/>
  <c r="AF24" i="8" s="1"/>
  <c r="AQ24" i="8" s="1"/>
  <c r="AC24" i="8"/>
  <c r="AP24" i="8" s="1"/>
  <c r="AC20" i="8"/>
  <c r="AP20" i="8" s="1"/>
  <c r="AD20" i="8"/>
  <c r="AF20" i="8" s="1"/>
  <c r="AQ20" i="8" s="1"/>
  <c r="AC23" i="8"/>
  <c r="AP23" i="8" s="1"/>
  <c r="AD23" i="8"/>
  <c r="AF23" i="8" s="1"/>
  <c r="AQ23" i="8" s="1"/>
  <c r="AE6" i="8"/>
  <c r="AF6" i="8" s="1"/>
  <c r="AQ6" i="8" s="1"/>
  <c r="AC6" i="8"/>
  <c r="AP6" i="8" s="1"/>
  <c r="K157" i="20"/>
  <c r="M5" i="28" s="1"/>
  <c r="AQ5" i="8"/>
  <c r="L8" i="14"/>
  <c r="I40" i="23"/>
  <c r="K34" i="14"/>
  <c r="AC25" i="8"/>
  <c r="AP25" i="8" s="1"/>
  <c r="AD25" i="8"/>
  <c r="AF25" i="8" s="1"/>
  <c r="AQ25" i="8" s="1"/>
  <c r="W27" i="8"/>
  <c r="AN27" i="8" s="1"/>
  <c r="G4" i="35"/>
  <c r="G13" i="35"/>
  <c r="G18" i="35"/>
  <c r="G8" i="35"/>
  <c r="L20" i="14"/>
  <c r="I42" i="23"/>
  <c r="K319" i="20"/>
  <c r="L319" i="20"/>
  <c r="AP5" i="8"/>
  <c r="H43" i="23"/>
  <c r="H12" i="23"/>
  <c r="N15" i="14"/>
  <c r="L23" i="16"/>
  <c r="K5" i="27" s="1"/>
  <c r="L5" i="27" s="1"/>
  <c r="B12" i="27"/>
  <c r="J5" i="33"/>
  <c r="H7" i="27"/>
  <c r="I8" i="33"/>
  <c r="H15" i="27" s="1"/>
  <c r="H56" i="23"/>
  <c r="L16" i="14"/>
  <c r="I41" i="23"/>
  <c r="B14" i="27"/>
  <c r="I12" i="27"/>
  <c r="G19" i="23"/>
  <c r="Z27" i="8"/>
  <c r="AO27" i="8" s="1"/>
  <c r="L6" i="12"/>
  <c r="M6" i="12" s="1"/>
  <c r="K33" i="12"/>
  <c r="J47" i="23"/>
  <c r="I13" i="23"/>
  <c r="I20" i="23" s="1"/>
  <c r="I50" i="23"/>
  <c r="L12" i="12"/>
  <c r="J48" i="23"/>
  <c r="K49" i="23"/>
  <c r="H20" i="23"/>
  <c r="F9" i="35" l="1"/>
  <c r="H8" i="27"/>
  <c r="H18" i="35" s="1"/>
  <c r="M4" i="28"/>
  <c r="J13" i="27" s="1"/>
  <c r="M3" i="28"/>
  <c r="J12" i="27" s="1"/>
  <c r="G18" i="23"/>
  <c r="G14" i="23"/>
  <c r="G7" i="35" s="1"/>
  <c r="G9" i="35" s="1"/>
  <c r="AO14" i="8"/>
  <c r="I33" i="23"/>
  <c r="AC9" i="8"/>
  <c r="AD9" i="8"/>
  <c r="AF9" i="8" s="1"/>
  <c r="E4" i="23"/>
  <c r="E7" i="23" s="1"/>
  <c r="E3" i="35" s="1"/>
  <c r="E5" i="35" s="1"/>
  <c r="H36" i="23"/>
  <c r="H57" i="23" s="1"/>
  <c r="H54" i="23"/>
  <c r="H11" i="23"/>
  <c r="AD14" i="8"/>
  <c r="AF14" i="8" s="1"/>
  <c r="AC14" i="8"/>
  <c r="I34" i="23"/>
  <c r="I55" i="23" s="1"/>
  <c r="AO9" i="8"/>
  <c r="F25" i="23"/>
  <c r="F28" i="23" s="1"/>
  <c r="F21" i="23"/>
  <c r="F12" i="35" s="1"/>
  <c r="F14" i="35" s="1"/>
  <c r="E17" i="35"/>
  <c r="E19" i="35" s="1"/>
  <c r="AQ15" i="8"/>
  <c r="K35" i="23"/>
  <c r="AP15" i="8"/>
  <c r="J35" i="23"/>
  <c r="AB27" i="8"/>
  <c r="H8" i="35"/>
  <c r="M16" i="14"/>
  <c r="J41" i="23"/>
  <c r="G14" i="27"/>
  <c r="H14" i="27"/>
  <c r="E12" i="27"/>
  <c r="E13" i="27"/>
  <c r="H13" i="27"/>
  <c r="E14" i="27"/>
  <c r="G13" i="27"/>
  <c r="F14" i="27"/>
  <c r="C13" i="27"/>
  <c r="H12" i="27"/>
  <c r="F13" i="27"/>
  <c r="D12" i="27"/>
  <c r="D13" i="27"/>
  <c r="D14" i="27"/>
  <c r="I56" i="23"/>
  <c r="M8" i="14"/>
  <c r="J40" i="23"/>
  <c r="L34" i="14"/>
  <c r="G26" i="23"/>
  <c r="G5" i="23" s="1"/>
  <c r="G21" i="23"/>
  <c r="G12" i="35" s="1"/>
  <c r="G14" i="35" s="1"/>
  <c r="K5" i="33"/>
  <c r="J8" i="33"/>
  <c r="I15" i="27" s="1"/>
  <c r="I7" i="27"/>
  <c r="I8" i="27" s="1"/>
  <c r="M20" i="14"/>
  <c r="J42" i="23"/>
  <c r="I43" i="23"/>
  <c r="I12" i="23"/>
  <c r="L157" i="20"/>
  <c r="N3" i="28" s="1"/>
  <c r="F5" i="28"/>
  <c r="N4" i="28"/>
  <c r="K13" i="27" s="1"/>
  <c r="M8" i="20"/>
  <c r="N38" i="20" s="1"/>
  <c r="G12" i="27"/>
  <c r="H19" i="23"/>
  <c r="H26" i="23" s="1"/>
  <c r="I14" i="27"/>
  <c r="I13" i="27"/>
  <c r="I19" i="23"/>
  <c r="I26" i="23" s="1"/>
  <c r="F12" i="27"/>
  <c r="C12" i="27"/>
  <c r="M166" i="20"/>
  <c r="M319" i="20" s="1"/>
  <c r="J14" i="27"/>
  <c r="B16" i="27"/>
  <c r="AC27" i="8"/>
  <c r="AP27" i="8" s="1"/>
  <c r="I27" i="23"/>
  <c r="I6" i="23" s="1"/>
  <c r="H27" i="23"/>
  <c r="D66" i="23"/>
  <c r="K48" i="23"/>
  <c r="M12" i="12"/>
  <c r="M33" i="12" s="1"/>
  <c r="J50" i="23"/>
  <c r="J13" i="23"/>
  <c r="K47" i="23"/>
  <c r="L33" i="12"/>
  <c r="F4" i="23" l="1"/>
  <c r="F7" i="23" s="1"/>
  <c r="F3" i="35" s="1"/>
  <c r="F5" i="35" s="1"/>
  <c r="D64" i="23"/>
  <c r="H13" i="35"/>
  <c r="H4" i="35"/>
  <c r="H5" i="23"/>
  <c r="J6" i="27"/>
  <c r="N5" i="28"/>
  <c r="K14" i="27" s="1"/>
  <c r="F17" i="35"/>
  <c r="F19" i="35" s="1"/>
  <c r="AP14" i="8"/>
  <c r="J33" i="23"/>
  <c r="H14" i="23"/>
  <c r="H7" i="35" s="1"/>
  <c r="H9" i="35" s="1"/>
  <c r="H18" i="23"/>
  <c r="J34" i="23"/>
  <c r="J55" i="23" s="1"/>
  <c r="AP9" i="8"/>
  <c r="G25" i="23"/>
  <c r="G4" i="23" s="1"/>
  <c r="G7" i="23" s="1"/>
  <c r="G3" i="35" s="1"/>
  <c r="G5" i="35" s="1"/>
  <c r="AQ14" i="8"/>
  <c r="K33" i="23"/>
  <c r="AQ9" i="8"/>
  <c r="K34" i="23"/>
  <c r="I11" i="23"/>
  <c r="I54" i="23"/>
  <c r="I36" i="23"/>
  <c r="I57" i="23" s="1"/>
  <c r="C64" i="23"/>
  <c r="AE27" i="8"/>
  <c r="F16" i="27"/>
  <c r="G16" i="27"/>
  <c r="H16" i="27"/>
  <c r="H6" i="23"/>
  <c r="I16" i="27"/>
  <c r="K12" i="27"/>
  <c r="J56" i="23"/>
  <c r="M34" i="14"/>
  <c r="K40" i="23"/>
  <c r="K54" i="23" s="1"/>
  <c r="N8" i="14"/>
  <c r="K41" i="23"/>
  <c r="N16" i="14"/>
  <c r="I5" i="23"/>
  <c r="D16" i="27"/>
  <c r="E16" i="27"/>
  <c r="C14" i="27"/>
  <c r="C6" i="27"/>
  <c r="N20" i="14"/>
  <c r="K42" i="23"/>
  <c r="I13" i="35"/>
  <c r="I8" i="35"/>
  <c r="I4" i="35"/>
  <c r="I18" i="35"/>
  <c r="L5" i="33"/>
  <c r="M5" i="33" s="1"/>
  <c r="M8" i="33" s="1"/>
  <c r="J7" i="27"/>
  <c r="K8" i="33"/>
  <c r="J15" i="27" s="1"/>
  <c r="J16" i="27" s="1"/>
  <c r="J12" i="23"/>
  <c r="J19" i="23" s="1"/>
  <c r="J26" i="23" s="1"/>
  <c r="J43" i="23"/>
  <c r="L13" i="27"/>
  <c r="K13" i="23"/>
  <c r="K20" i="23" s="1"/>
  <c r="K50" i="23"/>
  <c r="B66" i="23"/>
  <c r="C66" i="23"/>
  <c r="J20" i="23"/>
  <c r="B65" i="23" l="1"/>
  <c r="K55" i="23"/>
  <c r="J8" i="27"/>
  <c r="J8" i="35" s="1"/>
  <c r="G28" i="23"/>
  <c r="G17" i="35" s="1"/>
  <c r="G19" i="35" s="1"/>
  <c r="L14" i="27"/>
  <c r="K6" i="27"/>
  <c r="L6" i="27" s="1"/>
  <c r="I18" i="23"/>
  <c r="I14" i="23"/>
  <c r="I7" i="35" s="1"/>
  <c r="I9" i="35" s="1"/>
  <c r="H25" i="23"/>
  <c r="H28" i="23" s="1"/>
  <c r="H21" i="23"/>
  <c r="H12" i="35" s="1"/>
  <c r="H14" i="35" s="1"/>
  <c r="H4" i="23"/>
  <c r="K36" i="23"/>
  <c r="K11" i="23"/>
  <c r="B67" i="23"/>
  <c r="H7" i="23"/>
  <c r="H3" i="35" s="1"/>
  <c r="H5" i="35" s="1"/>
  <c r="J36" i="23"/>
  <c r="J57" i="23" s="1"/>
  <c r="B64" i="23"/>
  <c r="J11" i="23"/>
  <c r="J54" i="23"/>
  <c r="AF27" i="8"/>
  <c r="AQ27" i="8" s="1"/>
  <c r="D65" i="23"/>
  <c r="D67" i="23" s="1"/>
  <c r="K56" i="23"/>
  <c r="C8" i="27"/>
  <c r="L12" i="27"/>
  <c r="J5" i="23"/>
  <c r="N34" i="14"/>
  <c r="L8" i="33"/>
  <c r="K15" i="27" s="1"/>
  <c r="L15" i="27" s="1"/>
  <c r="K7" i="27"/>
  <c r="L7" i="27" s="1"/>
  <c r="C65" i="23"/>
  <c r="C67" i="23" s="1"/>
  <c r="K12" i="23"/>
  <c r="K14" i="23" s="1"/>
  <c r="K7" i="35" s="1"/>
  <c r="K43" i="23"/>
  <c r="C16" i="27"/>
  <c r="J27" i="23"/>
  <c r="J6" i="23" s="1"/>
  <c r="K27" i="23"/>
  <c r="K6" i="23" s="1"/>
  <c r="J13" i="35" l="1"/>
  <c r="J4" i="35"/>
  <c r="J18" i="35"/>
  <c r="K8" i="27"/>
  <c r="K4" i="35" s="1"/>
  <c r="K57" i="23"/>
  <c r="J18" i="23"/>
  <c r="J14" i="23"/>
  <c r="J7" i="35" s="1"/>
  <c r="J9" i="35" s="1"/>
  <c r="K18" i="23"/>
  <c r="K25" i="23" s="1"/>
  <c r="I25" i="23"/>
  <c r="I21" i="23"/>
  <c r="I12" i="35" s="1"/>
  <c r="I14" i="35" s="1"/>
  <c r="H17" i="35"/>
  <c r="H19" i="35" s="1"/>
  <c r="K19" i="23"/>
  <c r="C4" i="35"/>
  <c r="C5" i="35" s="1"/>
  <c r="C13" i="35"/>
  <c r="C14" i="35" s="1"/>
  <c r="C18" i="35"/>
  <c r="C19" i="35" s="1"/>
  <c r="C8" i="35"/>
  <c r="C9" i="35" s="1"/>
  <c r="K16" i="27"/>
  <c r="K4" i="23" l="1"/>
  <c r="K8" i="35"/>
  <c r="K9" i="35" s="1"/>
  <c r="K13" i="35"/>
  <c r="K18" i="35"/>
  <c r="I28" i="23"/>
  <c r="I17" i="35" s="1"/>
  <c r="I19" i="35" s="1"/>
  <c r="I4" i="23"/>
  <c r="I7" i="23" s="1"/>
  <c r="I3" i="35" s="1"/>
  <c r="I5" i="35" s="1"/>
  <c r="J25" i="23"/>
  <c r="J28" i="23" s="1"/>
  <c r="J21" i="23"/>
  <c r="J12" i="35" s="1"/>
  <c r="J14" i="35" s="1"/>
  <c r="K21" i="23"/>
  <c r="K12" i="35" s="1"/>
  <c r="K26" i="23"/>
  <c r="J4" i="23" l="1"/>
  <c r="J7" i="23" s="1"/>
  <c r="J3" i="35" s="1"/>
  <c r="J5" i="35" s="1"/>
  <c r="K14" i="35"/>
  <c r="J17" i="35"/>
  <c r="J19" i="35" s="1"/>
  <c r="K28" i="23"/>
  <c r="K17" i="35" s="1"/>
  <c r="K19" i="35" s="1"/>
  <c r="K5" i="23"/>
  <c r="K7" i="23" s="1"/>
  <c r="K3" i="35" s="1"/>
  <c r="K5" i="35" s="1"/>
</calcChain>
</file>

<file path=xl/sharedStrings.xml><?xml version="1.0" encoding="utf-8"?>
<sst xmlns="http://schemas.openxmlformats.org/spreadsheetml/2006/main" count="838" uniqueCount="336">
  <si>
    <t>Entradas</t>
  </si>
  <si>
    <t>Apoio</t>
  </si>
  <si>
    <t>Pressupostos</t>
  </si>
  <si>
    <t>Ano inicial, inflação salarial, inflação de bens e serviços e taxa de câmbio</t>
  </si>
  <si>
    <t>Recursos humanos</t>
  </si>
  <si>
    <t>Funcionamento</t>
  </si>
  <si>
    <t>Investimentos</t>
  </si>
  <si>
    <t>Financiamento Estado</t>
  </si>
  <si>
    <t>Doadores</t>
  </si>
  <si>
    <t>Receitas próprias</t>
  </si>
  <si>
    <t>Prioridades</t>
  </si>
  <si>
    <t>Categoria de receita</t>
  </si>
  <si>
    <t>Essencial</t>
  </si>
  <si>
    <t>Gestão de recursos naturais</t>
  </si>
  <si>
    <t>Recursos Humanos</t>
  </si>
  <si>
    <t>Necessário</t>
  </si>
  <si>
    <t>Turismo</t>
  </si>
  <si>
    <t>Programa de desenvolvimento do turismo</t>
  </si>
  <si>
    <t>Bens e serviços</t>
  </si>
  <si>
    <t>Desejável</t>
  </si>
  <si>
    <t>Desenvolvimento comunitário</t>
  </si>
  <si>
    <t>Programa de desenvolvimento comunitário</t>
  </si>
  <si>
    <t>Programa de pesquisa e monitoria</t>
  </si>
  <si>
    <t>Fiscalização</t>
  </si>
  <si>
    <t>Administrativo e financeiro</t>
  </si>
  <si>
    <t>DISTRIBUIÇÃO DOS RECURSOS - RECEITAS PRÓPRIAS</t>
  </si>
  <si>
    <t>Fonte orçamentária</t>
  </si>
  <si>
    <t>Concessões</t>
  </si>
  <si>
    <t>Orçamento do Estado</t>
  </si>
  <si>
    <t xml:space="preserve">Entradas </t>
  </si>
  <si>
    <t>64% parque</t>
  </si>
  <si>
    <t>TURAC</t>
  </si>
  <si>
    <t>20% tesouro</t>
  </si>
  <si>
    <t>Doações</t>
  </si>
  <si>
    <t>Investimento privado</t>
  </si>
  <si>
    <t>Probabilidade</t>
  </si>
  <si>
    <t>Ano base</t>
  </si>
  <si>
    <t>Validade 10 anos</t>
  </si>
  <si>
    <t>Inflação salarial</t>
  </si>
  <si>
    <t>Ano 2</t>
  </si>
  <si>
    <t>Ano 3</t>
  </si>
  <si>
    <t>Ano 4</t>
  </si>
  <si>
    <t>Ano 5</t>
  </si>
  <si>
    <t>Ano 6</t>
  </si>
  <si>
    <t>Ano 7</t>
  </si>
  <si>
    <t>Ano 8</t>
  </si>
  <si>
    <t>Ano 9</t>
  </si>
  <si>
    <t>Ano 10</t>
  </si>
  <si>
    <t>Inflação bens e serviços- ano 2</t>
  </si>
  <si>
    <t>Taxa de cambio- ano 2</t>
  </si>
  <si>
    <t>Cargos</t>
  </si>
  <si>
    <t>Resumo</t>
  </si>
  <si>
    <t>Salário</t>
  </si>
  <si>
    <t>nº de</t>
  </si>
  <si>
    <t>Massa</t>
  </si>
  <si>
    <t>Prioridade</t>
  </si>
  <si>
    <t>Anual</t>
  </si>
  <si>
    <t>postos</t>
  </si>
  <si>
    <t>Salarial</t>
  </si>
  <si>
    <t>Ano 1</t>
  </si>
  <si>
    <t>Park Warden - Adm</t>
  </si>
  <si>
    <t>Técnico - Adm</t>
  </si>
  <si>
    <t>Driver (New) - Adm</t>
  </si>
  <si>
    <t>PR Manager - Adm</t>
  </si>
  <si>
    <t>Técnico - Infra</t>
  </si>
  <si>
    <t>Guarda de Áreas de Conservação - Fisc</t>
  </si>
  <si>
    <t>Fiscal Técnico - Fisc</t>
  </si>
  <si>
    <t>Técnico - Reassentamento</t>
  </si>
  <si>
    <t>TOTAL</t>
  </si>
  <si>
    <t>Descrição</t>
  </si>
  <si>
    <t xml:space="preserve">Total </t>
  </si>
  <si>
    <t>Custo de viagens e estadias</t>
  </si>
  <si>
    <t>BENS E SERVIÇOS</t>
  </si>
  <si>
    <t>Manutenção de veículos e outros equipamentos</t>
  </si>
  <si>
    <t>Manutenção de quipamentos do escritório</t>
  </si>
  <si>
    <t>Despesas bancárias</t>
  </si>
  <si>
    <t>Custo de auditoria</t>
  </si>
  <si>
    <t>Telefone&amp;Fax</t>
  </si>
  <si>
    <t>Impressão</t>
  </si>
  <si>
    <t>Taxas Legais/Serviços de advocacia</t>
  </si>
  <si>
    <t>Seguros</t>
  </si>
  <si>
    <t>Serviço de limpezas</t>
  </si>
  <si>
    <t>Manutenção de aeronaves e combustível</t>
  </si>
  <si>
    <t>Comunicação</t>
  </si>
  <si>
    <t>Publicidade e Relações públicas</t>
  </si>
  <si>
    <t>Entretenimento</t>
  </si>
  <si>
    <t>Manutenção de sede</t>
  </si>
  <si>
    <t>Material de consumo</t>
  </si>
  <si>
    <t xml:space="preserve">Combustível (1,2 l /mês) </t>
  </si>
  <si>
    <t>Rações</t>
  </si>
  <si>
    <t>Uniformes e equipamentos individuais</t>
  </si>
  <si>
    <t>Equipamentos de GPS</t>
  </si>
  <si>
    <t>Equipamentos - Tendas</t>
  </si>
  <si>
    <t>Total 10</t>
  </si>
  <si>
    <t>CONSTRUÇÃO</t>
  </si>
  <si>
    <t>Expansão da sala de reuniões (+20m²x$1,2/m²)</t>
  </si>
  <si>
    <t>Gabinete de Operações para o departamento de protecção (30m2 x $1,200/m2)</t>
  </si>
  <si>
    <t>Acampamento de pesquisa com acomodação, cozinhas etc. na área de escritório de Massingir</t>
  </si>
  <si>
    <t>Habitação básica para extensionistas comunitários de campo (4 casas x $ 25.000)</t>
  </si>
  <si>
    <t>Equipe de trabalho para abertura de caminhos (US $ 3kpm para salário e rações x 2 anos + 10% de ferramentas)</t>
  </si>
  <si>
    <t>Radio High Site guard accommodation (5x$20,000)</t>
  </si>
  <si>
    <t xml:space="preserve">Dormitórios incluindo uma cozinha pequena </t>
  </si>
  <si>
    <t>MEIOS CIRCULANTES</t>
  </si>
  <si>
    <t>Trator (preço estimado)</t>
  </si>
  <si>
    <t>Veículos de reposição (anualmente 3 veículos x $ 50k x 3 anos)</t>
  </si>
  <si>
    <t>Motos (Anualmente 2 x $ 7k x 3 anos)</t>
  </si>
  <si>
    <t>Veículos - Operações de protecção</t>
  </si>
  <si>
    <t xml:space="preserve">Veículos - Motos / Bicicletas </t>
  </si>
  <si>
    <t>SERVIÇOS</t>
  </si>
  <si>
    <t>Treinamento e Recrutamento</t>
  </si>
  <si>
    <t>Doador:</t>
  </si>
  <si>
    <t>Probabilidade:</t>
  </si>
  <si>
    <t>Período:</t>
  </si>
  <si>
    <t>3 anos</t>
  </si>
  <si>
    <t>ano 1</t>
  </si>
  <si>
    <t>ano 2</t>
  </si>
  <si>
    <t>ano 3</t>
  </si>
  <si>
    <t>ano 4</t>
  </si>
  <si>
    <t>ano 5</t>
  </si>
  <si>
    <t>ano 6</t>
  </si>
  <si>
    <t>ano 7</t>
  </si>
  <si>
    <t>ano 8</t>
  </si>
  <si>
    <t>ano 9</t>
  </si>
  <si>
    <t>ano 10</t>
  </si>
  <si>
    <t>total 10</t>
  </si>
  <si>
    <t>total de todos os anos</t>
  </si>
  <si>
    <t>Finance &amp; Admin Operational</t>
  </si>
  <si>
    <t>Finance &amp; Admin Salary</t>
  </si>
  <si>
    <t>Finance &amp; Admin Capex</t>
  </si>
  <si>
    <t>Community Operational</t>
  </si>
  <si>
    <t>Community Salary</t>
  </si>
  <si>
    <t>Community Capex</t>
  </si>
  <si>
    <t>Protection &amp; Wildlife Operational</t>
  </si>
  <si>
    <t>Protection &amp; Wildlife Salary</t>
  </si>
  <si>
    <t>Protection &amp; Wildlife Capex</t>
  </si>
  <si>
    <t>Infrastructure Operational</t>
  </si>
  <si>
    <t>Infrastructure Salary</t>
  </si>
  <si>
    <t>Infrastructure Capex</t>
  </si>
  <si>
    <t>Resettlement Operational</t>
  </si>
  <si>
    <t>Resettlement Salaries</t>
  </si>
  <si>
    <t>Resettlement Implementation</t>
  </si>
  <si>
    <t>Preparations and audits</t>
  </si>
  <si>
    <t>Resettlement Infrastructure</t>
  </si>
  <si>
    <t>Aggriculture and Grazing</t>
  </si>
  <si>
    <t xml:space="preserve">Other compensation </t>
  </si>
  <si>
    <t>Public Facilities</t>
  </si>
  <si>
    <t>Vehicle</t>
  </si>
  <si>
    <t>Contingency</t>
  </si>
  <si>
    <t>Management Fee</t>
  </si>
  <si>
    <t>Preparation</t>
  </si>
  <si>
    <t>Infrastructure</t>
  </si>
  <si>
    <t>Vehicles</t>
  </si>
  <si>
    <t>Projeto</t>
  </si>
  <si>
    <t>Categoria de receitas</t>
  </si>
  <si>
    <t xml:space="preserve"> </t>
  </si>
  <si>
    <t>Categoria</t>
  </si>
  <si>
    <t>de receita</t>
  </si>
  <si>
    <t>Nacional - Despesa de pessoal</t>
  </si>
  <si>
    <t>Nacional - Bens e serviços</t>
  </si>
  <si>
    <t>Motorista 1</t>
  </si>
  <si>
    <t>Motorista 2</t>
  </si>
  <si>
    <t>Combustível (1,2 l/mês)</t>
  </si>
  <si>
    <t>Fiscais a nível provincial 1</t>
  </si>
  <si>
    <t>Fiscais a nível provincial 2</t>
  </si>
  <si>
    <t>Fiscais a nível provincial 3</t>
  </si>
  <si>
    <t>Fiscais a nível provincial 4</t>
  </si>
  <si>
    <t>Nacional - Investimento</t>
  </si>
  <si>
    <t>Provincial - Despesa de pessoal</t>
  </si>
  <si>
    <t>Protection - Field Ranger Salaries</t>
  </si>
  <si>
    <t>Provincial- Bens e serviços</t>
  </si>
  <si>
    <t>Protection - Operational Costs</t>
  </si>
  <si>
    <t>Provincial-Investimento</t>
  </si>
  <si>
    <t>Resettlement - Social Infrastructure and Electrification</t>
  </si>
  <si>
    <t>ANAC</t>
  </si>
  <si>
    <t>Totais de 3 anos</t>
  </si>
  <si>
    <t>Taxa</t>
  </si>
  <si>
    <t>ITEMS</t>
  </si>
  <si>
    <t>Receitas</t>
  </si>
  <si>
    <t xml:space="preserve">nos 3 anos </t>
  </si>
  <si>
    <t>MZN</t>
  </si>
  <si>
    <t>#</t>
  </si>
  <si>
    <t>%</t>
  </si>
  <si>
    <t>medias</t>
  </si>
  <si>
    <t>1. TAXAS DE ENTRADAS</t>
  </si>
  <si>
    <t xml:space="preserve">Visitantes </t>
  </si>
  <si>
    <t>Mais de 60 anos</t>
  </si>
  <si>
    <t>Nacionais</t>
  </si>
  <si>
    <t>Estrangeiros</t>
  </si>
  <si>
    <t>Adultos 21-59 anos</t>
  </si>
  <si>
    <t>Jovens 13-20 anos</t>
  </si>
  <si>
    <t xml:space="preserve">Menores 0-12 anos </t>
  </si>
  <si>
    <t>Visitantes Totais</t>
  </si>
  <si>
    <t xml:space="preserve">Meios Circulantes </t>
  </si>
  <si>
    <t>Viatura Ligeira</t>
  </si>
  <si>
    <t>Viatura 16 lugares</t>
  </si>
  <si>
    <t>Viatura 17-25 lugares</t>
  </si>
  <si>
    <t>Viatura 25-50 lugares</t>
  </si>
  <si>
    <t>Atrelado</t>
  </si>
  <si>
    <t>Barco ate 6 lugares</t>
  </si>
  <si>
    <t xml:space="preserve">Barco de + de 7 lugares </t>
  </si>
  <si>
    <t>Caravana</t>
  </si>
  <si>
    <t xml:space="preserve">Meios Circulantes Totais </t>
  </si>
  <si>
    <t xml:space="preserve">Passeio Pedestre </t>
  </si>
  <si>
    <t xml:space="preserve">Com Guia </t>
  </si>
  <si>
    <t xml:space="preserve">Passeio de carro </t>
  </si>
  <si>
    <t xml:space="preserve">C/Sem Guia </t>
  </si>
  <si>
    <t xml:space="preserve">Passeio "Motorizado" </t>
  </si>
  <si>
    <t>4 dias/4 pax</t>
  </si>
  <si>
    <t>Outros</t>
  </si>
  <si>
    <t>Actvidades Turisticas Totais</t>
  </si>
  <si>
    <t>Taxas de Alojamento</t>
  </si>
  <si>
    <t>Campismo</t>
  </si>
  <si>
    <t>p/Dia/Pax</t>
  </si>
  <si>
    <t>p/Dia/espaco</t>
  </si>
  <si>
    <t>Chalet 1</t>
  </si>
  <si>
    <t>p/dia/chalet</t>
  </si>
  <si>
    <t>Chalet 2</t>
  </si>
  <si>
    <t xml:space="preserve">Alojamento Totais </t>
  </si>
  <si>
    <t xml:space="preserve">Taxas Diversas </t>
  </si>
  <si>
    <t>Pesca desportiva</t>
  </si>
  <si>
    <t xml:space="preserve">licensa </t>
  </si>
  <si>
    <t xml:space="preserve">Mergulho ou Snorkeling </t>
  </si>
  <si>
    <t>p/ turista</t>
  </si>
  <si>
    <t xml:space="preserve">Trofeus de pesca </t>
  </si>
  <si>
    <t>taxa</t>
  </si>
  <si>
    <t>Fotografia</t>
  </si>
  <si>
    <t>Licensa/dia</t>
  </si>
  <si>
    <t>Filmagem</t>
  </si>
  <si>
    <t>Pesquisas cientificas</t>
  </si>
  <si>
    <t xml:space="preserve">Taxas Diversas Totais </t>
  </si>
  <si>
    <t xml:space="preserve">Reboque de viaturas </t>
  </si>
  <si>
    <t>Turistas</t>
  </si>
  <si>
    <t xml:space="preserve">Busca e Salvamento </t>
  </si>
  <si>
    <t xml:space="preserve">(Turistas perdidos) </t>
  </si>
  <si>
    <t>Taxas de Servicos Totais</t>
  </si>
  <si>
    <t>Hectar/ano</t>
  </si>
  <si>
    <t>Area/ano</t>
  </si>
  <si>
    <t>Taxas de Concessoes Totais</t>
  </si>
  <si>
    <t xml:space="preserve">RESULTADOS ANUAIS DAS RECEITAS </t>
  </si>
  <si>
    <t>Valores médio do periodo anterior</t>
  </si>
  <si>
    <t>se  a taxa calculada</t>
  </si>
  <si>
    <t>Actividades</t>
  </si>
  <si>
    <t>Total</t>
  </si>
  <si>
    <t>Se a AP é considerada sem turismo desenvolvido considera-se a taxa de crescimento das receitas =0</t>
  </si>
  <si>
    <t>Se a AP tem turismo a taxa de crescimento deve ser aquela calculada na folha de apoio do turismo, caso essa taxa seja negativa utilizar 0</t>
  </si>
  <si>
    <t>Se a Ap tem um plano de turismo os números devem ser colados diretamente</t>
  </si>
  <si>
    <t>Taxa  de crescimento ser utilizada</t>
  </si>
  <si>
    <t>Financiamento</t>
  </si>
  <si>
    <t>Financiamento do estado</t>
  </si>
  <si>
    <t>Receitas proprias</t>
  </si>
  <si>
    <t>Financiamento por categoria</t>
  </si>
  <si>
    <t>Geral</t>
  </si>
  <si>
    <t>RECURSOS HUMANOS, FUNCIONAMENTO, ACTIVIDADES E INVESTIMENTO</t>
  </si>
  <si>
    <t>Geral - Por Custos</t>
  </si>
  <si>
    <t>Investimento Geral</t>
  </si>
  <si>
    <t>RECURSOS HUMANOS, FUNCIONAMENTO E INVESTIMENTO</t>
  </si>
  <si>
    <t>Geral - Por Prioridade</t>
  </si>
  <si>
    <t>Total 10 anos</t>
  </si>
  <si>
    <t xml:space="preserve">Despesas totais </t>
  </si>
  <si>
    <t>Total de financiamentos esperadas</t>
  </si>
  <si>
    <t>GAP</t>
  </si>
  <si>
    <t>Despesas totais essenciais</t>
  </si>
  <si>
    <t>Despesas totais necessarias</t>
  </si>
  <si>
    <t>Despesas totais desejável</t>
  </si>
  <si>
    <t xml:space="preserve">euro </t>
  </si>
  <si>
    <t>DESPESAS</t>
  </si>
  <si>
    <t>RECEITAS</t>
  </si>
  <si>
    <t>Componentes</t>
  </si>
  <si>
    <t>Folhas</t>
  </si>
  <si>
    <t>C. Entradas de recursos</t>
  </si>
  <si>
    <t>Todo o financiamento a nível nacional e provincial que a AC preve ter para os vários anos.</t>
  </si>
  <si>
    <t>Preenchimento de todos os doadores que a AC preve ter.</t>
  </si>
  <si>
    <t>Todas as receitas próprias obtidas pelo turismo na AC.</t>
  </si>
  <si>
    <t>D. Resultados</t>
  </si>
  <si>
    <t>Outputs, lacunas financeiras e gráficos</t>
  </si>
  <si>
    <t xml:space="preserve">Informação gerada a partir dos dados inseridos. </t>
  </si>
  <si>
    <t>-</t>
  </si>
  <si>
    <t>Justificação</t>
  </si>
  <si>
    <t>Camião de grua de substituição 6x6</t>
  </si>
  <si>
    <t>Folha de referência. Não precisa ser preenchida</t>
  </si>
  <si>
    <t>Fiscal Básico - Fisc</t>
  </si>
  <si>
    <t>1-Essencial
 2-Necessário 
3-Desejável</t>
  </si>
  <si>
    <t>RECURSOS HUMANOS: salários e despesas do pessoal contrato ou a ser contrato a termo fixo na área de conservação</t>
  </si>
  <si>
    <t>DESPESA COM DESLOCAÇÃO DA EQUIPA</t>
  </si>
  <si>
    <t>Electricidade/Água/Gás</t>
  </si>
  <si>
    <t>Protecção de equipamentos</t>
  </si>
  <si>
    <t>Manutenção de infra-estrutura para rádio</t>
  </si>
  <si>
    <t>Aluguer</t>
  </si>
  <si>
    <t>Combustível (3,000 l /mês) - Protecção</t>
  </si>
  <si>
    <t>Equipamento de Protecção para Guardas</t>
  </si>
  <si>
    <t>FUNCIONAMENTO: Despesa com deslocamento da equipa, manutenção de veículos e outros equipamentos, custo de manutenção de sistemas solar, custo com material de acampamento, escritório, combustível, comunicação, material de fiscalização dentro, outros Custo de Gestão de Projecto, Custo de Comunicação, Manutenção de Sede, Deslocamentos, Despesas de manutenção de equipamentos, Combustível e Lubrificantes e Consumíveis de escritório</t>
  </si>
  <si>
    <r>
      <t xml:space="preserve">INVESTIMENTOS: todos os que forem necessários para o funcionamento do parque, por exemplo: investimento em veículos, construções, energia e afins.     
</t>
    </r>
    <r>
      <rPr>
        <b/>
        <sz val="11"/>
        <rFont val="Calibri"/>
        <family val="2"/>
        <scheme val="minor"/>
      </rPr>
      <t>Nota:</t>
    </r>
    <r>
      <rPr>
        <sz val="11"/>
        <rFont val="Calibri"/>
        <family val="2"/>
        <scheme val="minor"/>
      </rPr>
      <t xml:space="preserve"> Os investimentos em bens e construções requerem a inclusão de manutenção no funcionamento.</t>
    </r>
  </si>
  <si>
    <t>Protecção e melhoria de subsistência (Construção ou melhorias da base dos Guarda Parques)</t>
  </si>
  <si>
    <t xml:space="preserve">Novas casas para os funcionários </t>
  </si>
  <si>
    <t>Escritórios adicionais para o departamento de protecção (70m2x $1,200/m2)</t>
  </si>
  <si>
    <t>Centro de recepção (substituir estrutura queimada) (40m2 x $1,500)</t>
  </si>
  <si>
    <t>Perfuração de poços para bases de protecção (2x $ 40k assumindo alguns poços secos perfurados)</t>
  </si>
  <si>
    <t>INFRA-ESTRUTURA COMUNITÁRIA</t>
  </si>
  <si>
    <t>Censo Aéreo e Monitoria da Biodiversidade</t>
  </si>
  <si>
    <t>Consultoria - Pesquisa e Monitoria</t>
  </si>
  <si>
    <t>Sede</t>
  </si>
  <si>
    <t>Acampamentos de fiscais</t>
  </si>
  <si>
    <t>Viaturas</t>
  </si>
  <si>
    <t>PRIORIDADE:</t>
  </si>
  <si>
    <t>Bens e Serviços</t>
  </si>
  <si>
    <r>
      <rPr>
        <b/>
        <sz val="11"/>
        <rFont val="Calibri"/>
        <family val="2"/>
        <scheme val="minor"/>
      </rPr>
      <t>Nota:</t>
    </r>
    <r>
      <rPr>
        <sz val="11"/>
        <rFont val="Calibri"/>
        <family val="2"/>
        <scheme val="minor"/>
      </rPr>
      <t xml:space="preserve"> verificar os indexadores de inflação (salários e bens&amp;serviços) e quantos anos terá de investimento, de forma a pagar os anos subsequentes em que não haverá o investimento.</t>
    </r>
  </si>
  <si>
    <t xml:space="preserve">ESTATÍSTICAS DOS ÚLTIMOS 3 ANOS </t>
  </si>
  <si>
    <t>Variação</t>
  </si>
  <si>
    <t xml:space="preserve">Área de Conservação: </t>
  </si>
  <si>
    <t>Avioneta ou avião</t>
  </si>
  <si>
    <t xml:space="preserve">2. TAXAS SOBRE ACTIVIDADES E SERVIÇOS  </t>
  </si>
  <si>
    <t>Taxas de Actividades Turísticas</t>
  </si>
  <si>
    <t xml:space="preserve">Taxas de Serviços do Parque </t>
  </si>
  <si>
    <t xml:space="preserve">3. TAXAS DE CONCESSÕES   </t>
  </si>
  <si>
    <t xml:space="preserve">Ocupação de Terra </t>
  </si>
  <si>
    <t>Áreas de mergulho</t>
  </si>
  <si>
    <t>Projecto:</t>
  </si>
  <si>
    <t>Áreas temáticas</t>
  </si>
  <si>
    <t>Áreas temáticas segundo o PDM</t>
  </si>
  <si>
    <t>Programa de maneio ecológico</t>
  </si>
  <si>
    <t>Investigação e monitoria</t>
  </si>
  <si>
    <r>
      <t>Programa de fiscalização</t>
    </r>
    <r>
      <rPr>
        <sz val="8"/>
        <rFont val="Calibri"/>
        <family val="2"/>
        <scheme val="minor"/>
      </rPr>
      <t> </t>
    </r>
  </si>
  <si>
    <t>16% comunitária</t>
  </si>
  <si>
    <t xml:space="preserve">Actividades </t>
  </si>
  <si>
    <t>Listas de apoio</t>
  </si>
  <si>
    <t>INSTRUÇÕES DE PREENCHIMENTO</t>
  </si>
  <si>
    <t>Tudo que deve ser preenchido está a:</t>
  </si>
  <si>
    <t>ROSA</t>
  </si>
  <si>
    <t>PASSO-A-PASSO</t>
  </si>
  <si>
    <t>B. Despesas e investimentos GERAIS</t>
  </si>
  <si>
    <t>A. ORIETAÇÕES E PERMISSAS</t>
  </si>
  <si>
    <t>Doador 2</t>
  </si>
  <si>
    <t>Fase III</t>
  </si>
  <si>
    <t>Doador 1</t>
  </si>
  <si>
    <t>Projecto de melhoria da AC</t>
  </si>
  <si>
    <t>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</si>
</sst>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quot;R$&quot;\ * #,##0.00_-;\-&quot;R$&quot;\ * #,##0.00_-;_-&quot;R$&quot;\ * &quot;-&quot;??_-;_-@_-"/>
    <numFmt numFmtId="165" formatCode="_-* #,##0.00\ _€_-;\-* #,##0.00\ _€_-;_-* &quot;-&quot;??\ _€_-;_-@_-"/>
    <numFmt numFmtId="166" formatCode="_-[$€-2]\ * #,##0.00_-;\-[$€-2]\ * #,##0.00_-;_-[$€-2]\ * &quot;-&quot;??_-;_-@_-"/>
    <numFmt numFmtId="167" formatCode="_-* #,##0.00\ [$€-1]_-;\-* #,##0.00\ [$€-1]_-;_-* &quot;-&quot;??\ [$€-1]_-"/>
    <numFmt numFmtId="168" formatCode="#,##0\ _€"/>
    <numFmt numFmtId="169" formatCode="[$MZN]\ #,##0.00_);[Red]\([$MZN]\ #,##0.00\)"/>
    <numFmt numFmtId="170" formatCode="[$MZN]\ #,##0.00"/>
    <numFmt numFmtId="171" formatCode="_([$$-409]* #,##0_);_([$$-409]* \(#,##0\);_([$$-409]* &quot;-&quot;??_);_(@_)"/>
    <numFmt numFmtId="172" formatCode="_-[$MZN]\ * #,##0.00_-;\-[$MZN]\ * #,##0.00_-;_-[$MZN]\ * &quot;-&quot;??_-;_-@_-"/>
  </numFmts>
  <fonts count="33"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10"/>
      <name val="Calibri"/>
      <family val="2"/>
      <scheme val="minor"/>
    </font>
    <font>
      <sz val="11"/>
      <name val="Calibri"/>
      <family val="2"/>
      <scheme val="minor"/>
    </font>
    <font>
      <sz val="10"/>
      <name val="Arial"/>
      <family val="2"/>
    </font>
    <font>
      <sz val="11"/>
      <color theme="1"/>
      <name val="Calibri"/>
      <family val="2"/>
      <scheme val="minor"/>
    </font>
    <font>
      <sz val="14"/>
      <name val="Calibri"/>
      <family val="2"/>
      <scheme val="minor"/>
    </font>
    <font>
      <u/>
      <sz val="11"/>
      <color theme="10"/>
      <name val="Calibri"/>
      <family val="2"/>
      <scheme val="minor"/>
    </font>
    <font>
      <u/>
      <sz val="11"/>
      <color theme="11"/>
      <name val="Calibri"/>
      <family val="2"/>
      <scheme val="minor"/>
    </font>
    <font>
      <b/>
      <sz val="14"/>
      <color rgb="FFFF0000"/>
      <name val="Calibri"/>
      <family val="2"/>
      <scheme val="minor"/>
    </font>
    <font>
      <b/>
      <sz val="11"/>
      <color theme="0"/>
      <name val="Calibri"/>
      <family val="2"/>
      <scheme val="minor"/>
    </font>
    <font>
      <sz val="12"/>
      <name val="Calibri"/>
      <family val="2"/>
      <scheme val="minor"/>
    </font>
    <font>
      <sz val="11"/>
      <color rgb="FF4CAF50"/>
      <name val="Arial"/>
      <family val="2"/>
    </font>
    <font>
      <sz val="18"/>
      <color rgb="FFFF0000"/>
      <name val="Calibri"/>
      <family val="2"/>
      <scheme val="minor"/>
    </font>
    <font>
      <b/>
      <sz val="10"/>
      <name val="Arial"/>
      <family val="2"/>
    </font>
    <font>
      <sz val="10"/>
      <name val="Arial"/>
      <family val="2"/>
    </font>
    <font>
      <b/>
      <sz val="10"/>
      <color indexed="12"/>
      <name val="Arial"/>
      <family val="2"/>
    </font>
    <font>
      <u/>
      <sz val="10"/>
      <color indexed="12"/>
      <name val="Arial"/>
      <family val="2"/>
    </font>
    <font>
      <b/>
      <sz val="18"/>
      <color theme="0"/>
      <name val="Calibri"/>
      <family val="2"/>
      <scheme val="minor"/>
    </font>
    <font>
      <i/>
      <sz val="10"/>
      <name val="Arial"/>
      <family val="2"/>
    </font>
    <font>
      <sz val="11"/>
      <color theme="0"/>
      <name val="Calibri"/>
      <family val="2"/>
      <scheme val="minor"/>
    </font>
    <font>
      <b/>
      <sz val="16"/>
      <name val="Calibri"/>
      <family val="2"/>
      <scheme val="minor"/>
    </font>
    <font>
      <i/>
      <sz val="11"/>
      <name val="Calibri"/>
      <family val="2"/>
      <scheme val="minor"/>
    </font>
    <font>
      <b/>
      <sz val="12"/>
      <name val="Calibri"/>
      <family val="2"/>
      <scheme val="minor"/>
    </font>
    <font>
      <b/>
      <sz val="14"/>
      <name val="Calibri"/>
      <family val="2"/>
      <scheme val="minor"/>
    </font>
    <font>
      <b/>
      <sz val="48"/>
      <name val="Calibri"/>
      <family val="2"/>
      <scheme val="minor"/>
    </font>
    <font>
      <sz val="8"/>
      <name val="Calibri"/>
      <family val="2"/>
      <scheme val="minor"/>
    </font>
    <font>
      <sz val="11"/>
      <name val="Symbol"/>
      <family val="1"/>
      <charset val="2"/>
    </font>
    <font>
      <b/>
      <sz val="18"/>
      <name val="Calibri"/>
      <family val="2"/>
      <scheme val="minor"/>
    </font>
    <font>
      <sz val="14"/>
      <color theme="1"/>
      <name val="Calibri"/>
      <family val="2"/>
      <scheme val="minor"/>
    </font>
    <font>
      <b/>
      <sz val="16"/>
      <color theme="1"/>
      <name val="Calibri"/>
      <family val="2"/>
      <scheme val="minor"/>
    </font>
  </fonts>
  <fills count="2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indexed="1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CCCC"/>
        <bgColor indexed="64"/>
      </patternFill>
    </fill>
  </fills>
  <borders count="68">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style="medium">
        <color auto="1"/>
      </right>
      <top style="thin">
        <color auto="1"/>
      </top>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medium">
        <color auto="1"/>
      </right>
      <top/>
      <bottom style="medium">
        <color auto="1"/>
      </bottom>
      <diagonal/>
    </border>
    <border>
      <left style="medium">
        <color indexed="64"/>
      </left>
      <right/>
      <top/>
      <bottom style="medium">
        <color auto="1"/>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bottom style="medium">
        <color indexed="64"/>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auto="1"/>
      </right>
      <top style="thin">
        <color auto="1"/>
      </top>
      <bottom style="medium">
        <color auto="1"/>
      </bottom>
      <diagonal/>
    </border>
  </borders>
  <cellStyleXfs count="110">
    <xf numFmtId="0" fontId="0" fillId="0" borderId="0"/>
    <xf numFmtId="0" fontId="2" fillId="0" borderId="0"/>
    <xf numFmtId="164" fontId="2" fillId="0" borderId="0" applyFont="0" applyFill="0" applyBorder="0" applyAlignment="0" applyProtection="0"/>
    <xf numFmtId="0" fontId="6" fillId="0" borderId="0"/>
    <xf numFmtId="167" fontId="2" fillId="0" borderId="0" applyFont="0" applyFill="0" applyBorder="0" applyAlignment="0" applyProtection="0"/>
    <xf numFmtId="0" fontId="2" fillId="0" borderId="0"/>
    <xf numFmtId="165" fontId="2"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0" fontId="17" fillId="0" borderId="0"/>
    <xf numFmtId="9" fontId="17" fillId="0" borderId="0" applyFont="0" applyFill="0" applyBorder="0" applyAlignment="0" applyProtection="0"/>
    <xf numFmtId="0" fontId="19" fillId="0" borderId="0" applyNumberFormat="0" applyFill="0" applyBorder="0" applyAlignment="0" applyProtection="0">
      <alignment vertical="top"/>
      <protection locked="0"/>
    </xf>
    <xf numFmtId="9" fontId="7" fillId="0" borderId="0" applyFont="0" applyFill="0" applyBorder="0" applyAlignment="0" applyProtection="0"/>
  </cellStyleXfs>
  <cellXfs count="446">
    <xf numFmtId="0" fontId="0" fillId="0" borderId="0" xfId="0"/>
    <xf numFmtId="0" fontId="0" fillId="0" borderId="0" xfId="0" applyFill="1" applyBorder="1"/>
    <xf numFmtId="0" fontId="0" fillId="4" borderId="0" xfId="0" applyFill="1"/>
    <xf numFmtId="0" fontId="5" fillId="0" borderId="0" xfId="3" applyFont="1"/>
    <xf numFmtId="0" fontId="5" fillId="0" borderId="0" xfId="3" applyFont="1" applyFill="1"/>
    <xf numFmtId="168" fontId="5" fillId="0" borderId="0" xfId="3" applyNumberFormat="1" applyFont="1"/>
    <xf numFmtId="165" fontId="5" fillId="0" borderId="0" xfId="3" applyNumberFormat="1" applyFont="1"/>
    <xf numFmtId="0" fontId="5" fillId="0" borderId="2" xfId="3" applyFont="1" applyFill="1" applyBorder="1"/>
    <xf numFmtId="0" fontId="3" fillId="0" borderId="0" xfId="3" applyFont="1"/>
    <xf numFmtId="168" fontId="3" fillId="0" borderId="0" xfId="3" applyNumberFormat="1" applyFont="1"/>
    <xf numFmtId="0" fontId="3" fillId="0" borderId="0" xfId="3" applyFont="1" applyBorder="1"/>
    <xf numFmtId="0" fontId="3" fillId="0" borderId="0" xfId="3" applyFont="1" applyBorder="1" applyAlignment="1">
      <alignment horizontal="center"/>
    </xf>
    <xf numFmtId="0" fontId="3" fillId="0" borderId="0" xfId="3" applyFont="1" applyFill="1"/>
    <xf numFmtId="9" fontId="5" fillId="0" borderId="0" xfId="3" applyNumberFormat="1" applyFont="1" applyFill="1"/>
    <xf numFmtId="0" fontId="5" fillId="0" borderId="0" xfId="3" applyFont="1" applyFill="1" applyAlignment="1">
      <alignment wrapText="1"/>
    </xf>
    <xf numFmtId="0" fontId="5" fillId="0" borderId="2" xfId="3" applyFont="1" applyBorder="1"/>
    <xf numFmtId="0" fontId="8" fillId="0" borderId="0" xfId="3" applyFont="1" applyFill="1" applyBorder="1" applyAlignment="1">
      <alignment vertical="top" wrapText="1"/>
    </xf>
    <xf numFmtId="0" fontId="5" fillId="0" borderId="2" xfId="3" applyFont="1" applyBorder="1" applyAlignment="1">
      <alignment wrapText="1"/>
    </xf>
    <xf numFmtId="9" fontId="0" fillId="0" borderId="0" xfId="0" applyNumberFormat="1"/>
    <xf numFmtId="0" fontId="0" fillId="4" borderId="0" xfId="0" applyFill="1" applyBorder="1"/>
    <xf numFmtId="0" fontId="3" fillId="7" borderId="7" xfId="3" applyFont="1" applyFill="1" applyBorder="1"/>
    <xf numFmtId="0" fontId="5" fillId="0" borderId="5" xfId="3" applyFont="1" applyBorder="1" applyAlignment="1">
      <alignment wrapText="1"/>
    </xf>
    <xf numFmtId="0" fontId="3" fillId="7" borderId="24" xfId="3" applyFont="1" applyFill="1" applyBorder="1"/>
    <xf numFmtId="168" fontId="5" fillId="5" borderId="9" xfId="3" applyNumberFormat="1" applyFont="1" applyFill="1" applyBorder="1" applyProtection="1"/>
    <xf numFmtId="0" fontId="5" fillId="5" borderId="9" xfId="3" applyFont="1" applyFill="1" applyBorder="1"/>
    <xf numFmtId="168" fontId="3" fillId="5" borderId="2" xfId="3" applyNumberFormat="1" applyFont="1" applyFill="1" applyBorder="1" applyAlignment="1" applyProtection="1">
      <alignment horizontal="center"/>
    </xf>
    <xf numFmtId="0" fontId="5" fillId="5" borderId="7" xfId="3" applyFont="1" applyFill="1" applyBorder="1"/>
    <xf numFmtId="168" fontId="3" fillId="5" borderId="7" xfId="3" applyNumberFormat="1" applyFont="1" applyFill="1" applyBorder="1" applyProtection="1"/>
    <xf numFmtId="168" fontId="3" fillId="5" borderId="9" xfId="3" applyNumberFormat="1" applyFont="1" applyFill="1" applyBorder="1" applyProtection="1"/>
    <xf numFmtId="169" fontId="3" fillId="7" borderId="23" xfId="3" applyNumberFormat="1" applyFont="1" applyFill="1" applyBorder="1" applyProtection="1"/>
    <xf numFmtId="169" fontId="3" fillId="0" borderId="0" xfId="3" applyNumberFormat="1" applyFont="1" applyBorder="1" applyAlignment="1">
      <alignment horizontal="center"/>
    </xf>
    <xf numFmtId="169" fontId="5" fillId="0" borderId="0" xfId="3" applyNumberFormat="1" applyFont="1" applyFill="1"/>
    <xf numFmtId="169" fontId="3" fillId="7" borderId="13" xfId="3" applyNumberFormat="1" applyFont="1" applyFill="1" applyBorder="1" applyAlignment="1">
      <alignment vertical="center" wrapText="1"/>
    </xf>
    <xf numFmtId="169" fontId="5" fillId="0" borderId="0" xfId="6" applyNumberFormat="1" applyFont="1" applyFill="1"/>
    <xf numFmtId="164" fontId="14" fillId="15" borderId="0" xfId="9" applyFont="1" applyFill="1" applyAlignment="1">
      <alignment horizontal="right" vertical="top" wrapText="1"/>
    </xf>
    <xf numFmtId="0" fontId="5" fillId="5" borderId="11" xfId="3" applyFont="1" applyFill="1" applyBorder="1"/>
    <xf numFmtId="0" fontId="3" fillId="6" borderId="31" xfId="3" applyFont="1" applyFill="1" applyBorder="1" applyAlignment="1">
      <alignment horizontal="center" vertical="center"/>
    </xf>
    <xf numFmtId="0" fontId="3" fillId="5" borderId="22" xfId="3" applyFont="1" applyFill="1" applyBorder="1"/>
    <xf numFmtId="0" fontId="5" fillId="5" borderId="23" xfId="3" applyFont="1" applyFill="1" applyBorder="1"/>
    <xf numFmtId="169" fontId="5" fillId="4" borderId="2" xfId="3" applyNumberFormat="1" applyFont="1" applyFill="1" applyBorder="1" applyAlignment="1">
      <alignment vertical="center" wrapText="1"/>
    </xf>
    <xf numFmtId="168" fontId="3" fillId="4" borderId="9" xfId="3" applyNumberFormat="1" applyFont="1" applyFill="1" applyBorder="1" applyProtection="1"/>
    <xf numFmtId="168" fontId="3" fillId="4" borderId="2" xfId="3" applyNumberFormat="1" applyFont="1" applyFill="1" applyBorder="1" applyAlignment="1" applyProtection="1">
      <alignment horizontal="center"/>
    </xf>
    <xf numFmtId="0" fontId="1" fillId="4" borderId="0" xfId="0" applyFont="1" applyFill="1"/>
    <xf numFmtId="170" fontId="0" fillId="5" borderId="14" xfId="0" applyNumberFormat="1" applyFill="1" applyBorder="1"/>
    <xf numFmtId="170" fontId="0" fillId="0" borderId="14" xfId="0" applyNumberFormat="1" applyBorder="1"/>
    <xf numFmtId="170" fontId="0" fillId="0" borderId="20" xfId="0" applyNumberFormat="1" applyBorder="1"/>
    <xf numFmtId="170" fontId="0" fillId="5" borderId="2" xfId="0" applyNumberFormat="1" applyFill="1" applyBorder="1"/>
    <xf numFmtId="170" fontId="0" fillId="0" borderId="2" xfId="0" applyNumberFormat="1" applyBorder="1"/>
    <xf numFmtId="170" fontId="0" fillId="0" borderId="10" xfId="0" applyNumberFormat="1" applyBorder="1"/>
    <xf numFmtId="170" fontId="0" fillId="5" borderId="12" xfId="0" applyNumberFormat="1" applyFill="1" applyBorder="1"/>
    <xf numFmtId="170" fontId="0" fillId="0" borderId="12" xfId="0" applyNumberFormat="1" applyBorder="1"/>
    <xf numFmtId="170" fontId="0" fillId="0" borderId="13" xfId="0" applyNumberFormat="1" applyBorder="1"/>
    <xf numFmtId="170" fontId="0" fillId="4" borderId="2" xfId="0" applyNumberFormat="1" applyFill="1" applyBorder="1"/>
    <xf numFmtId="170" fontId="0" fillId="0" borderId="0" xfId="0" applyNumberFormat="1"/>
    <xf numFmtId="170" fontId="0" fillId="0" borderId="2" xfId="0" applyNumberFormat="1" applyBorder="1" applyAlignment="1">
      <alignment horizontal="center"/>
    </xf>
    <xf numFmtId="170" fontId="1" fillId="0" borderId="2" xfId="0" applyNumberFormat="1" applyFont="1" applyBorder="1"/>
    <xf numFmtId="170" fontId="0" fillId="0" borderId="2" xfId="9" applyNumberFormat="1" applyFont="1" applyBorder="1"/>
    <xf numFmtId="170" fontId="1" fillId="0" borderId="2" xfId="0" applyNumberFormat="1" applyFont="1" applyFill="1" applyBorder="1"/>
    <xf numFmtId="170" fontId="1" fillId="0" borderId="2" xfId="9" applyNumberFormat="1" applyFont="1" applyBorder="1"/>
    <xf numFmtId="170" fontId="1" fillId="0" borderId="7" xfId="0" applyNumberFormat="1" applyFont="1" applyFill="1" applyBorder="1"/>
    <xf numFmtId="170" fontId="1" fillId="0" borderId="6" xfId="9" applyNumberFormat="1" applyFont="1" applyBorder="1"/>
    <xf numFmtId="170" fontId="7" fillId="0" borderId="2" xfId="9" applyNumberFormat="1" applyFont="1" applyBorder="1"/>
    <xf numFmtId="170" fontId="1" fillId="0" borderId="0" xfId="0" applyNumberFormat="1" applyFont="1" applyBorder="1" applyAlignment="1">
      <alignment horizontal="center"/>
    </xf>
    <xf numFmtId="0" fontId="16" fillId="0" borderId="34" xfId="0" applyFont="1" applyBorder="1"/>
    <xf numFmtId="0" fontId="16" fillId="0" borderId="34" xfId="106" applyFont="1" applyBorder="1"/>
    <xf numFmtId="0" fontId="2" fillId="0" borderId="34" xfId="106" applyFont="1" applyBorder="1"/>
    <xf numFmtId="0" fontId="16" fillId="0" borderId="30" xfId="106" applyFont="1" applyBorder="1"/>
    <xf numFmtId="0" fontId="16" fillId="0" borderId="30" xfId="0" applyFont="1" applyBorder="1"/>
    <xf numFmtId="0" fontId="18" fillId="0" borderId="34" xfId="0" applyFont="1" applyBorder="1"/>
    <xf numFmtId="0" fontId="5" fillId="5" borderId="18" xfId="3" applyFont="1" applyFill="1" applyBorder="1"/>
    <xf numFmtId="0" fontId="8" fillId="4" borderId="0" xfId="3" applyFont="1" applyFill="1" applyBorder="1" applyAlignment="1">
      <alignment vertical="top" wrapText="1"/>
    </xf>
    <xf numFmtId="0" fontId="3" fillId="4" borderId="0" xfId="3" applyFont="1" applyFill="1" applyBorder="1" applyAlignment="1">
      <alignment horizontal="center" vertical="center"/>
    </xf>
    <xf numFmtId="0" fontId="8" fillId="4" borderId="0" xfId="3" applyFont="1" applyFill="1" applyBorder="1" applyAlignment="1">
      <alignment horizontal="center" vertical="top" wrapText="1"/>
    </xf>
    <xf numFmtId="0" fontId="4" fillId="0" borderId="26" xfId="3" applyFont="1" applyFill="1" applyBorder="1" applyAlignment="1">
      <alignment horizontal="left" vertical="top" wrapText="1"/>
    </xf>
    <xf numFmtId="0" fontId="0" fillId="20" borderId="0" xfId="0" applyFill="1"/>
    <xf numFmtId="0" fontId="20" fillId="20" borderId="0" xfId="0" applyFont="1" applyFill="1"/>
    <xf numFmtId="0" fontId="15" fillId="20" borderId="0" xfId="0" applyFont="1" applyFill="1" applyAlignment="1">
      <alignment horizontal="center"/>
    </xf>
    <xf numFmtId="172" fontId="0" fillId="0" borderId="0" xfId="0" applyNumberFormat="1"/>
    <xf numFmtId="3" fontId="21" fillId="0" borderId="2" xfId="0" applyNumberFormat="1" applyFont="1" applyFill="1" applyBorder="1"/>
    <xf numFmtId="3" fontId="21" fillId="16" borderId="6" xfId="0" applyNumberFormat="1" applyFont="1" applyFill="1" applyBorder="1"/>
    <xf numFmtId="3" fontId="21" fillId="14" borderId="2" xfId="0" applyNumberFormat="1" applyFont="1" applyFill="1" applyBorder="1"/>
    <xf numFmtId="3" fontId="21" fillId="4" borderId="2" xfId="0" applyNumberFormat="1" applyFont="1" applyFill="1" applyBorder="1"/>
    <xf numFmtId="0" fontId="22" fillId="0" borderId="0" xfId="0" applyFont="1" applyBorder="1"/>
    <xf numFmtId="170" fontId="22" fillId="4" borderId="0" xfId="0" applyNumberFormat="1" applyFont="1" applyFill="1" applyBorder="1"/>
    <xf numFmtId="0" fontId="5" fillId="5" borderId="2" xfId="0" applyFont="1" applyFill="1" applyBorder="1" applyAlignment="1">
      <alignment vertical="center"/>
    </xf>
    <xf numFmtId="169" fontId="3" fillId="0" borderId="0" xfId="3" applyNumberFormat="1" applyFont="1" applyBorder="1" applyAlignment="1">
      <alignment horizontal="right"/>
    </xf>
    <xf numFmtId="169" fontId="5" fillId="0" borderId="0" xfId="3" applyNumberFormat="1" applyFont="1" applyFill="1" applyAlignment="1">
      <alignment horizontal="right"/>
    </xf>
    <xf numFmtId="169" fontId="5" fillId="6" borderId="33" xfId="3" applyNumberFormat="1" applyFont="1" applyFill="1" applyBorder="1" applyAlignment="1">
      <alignment horizontal="center"/>
    </xf>
    <xf numFmtId="0" fontId="5" fillId="6" borderId="48" xfId="3" applyFont="1" applyFill="1" applyBorder="1" applyAlignment="1">
      <alignment horizontal="center"/>
    </xf>
    <xf numFmtId="169" fontId="5" fillId="6" borderId="49" xfId="3" applyNumberFormat="1" applyFont="1" applyFill="1" applyBorder="1" applyAlignment="1">
      <alignment horizontal="center" vertical="top"/>
    </xf>
    <xf numFmtId="169" fontId="5" fillId="6" borderId="51" xfId="3" applyNumberFormat="1" applyFont="1" applyFill="1" applyBorder="1" applyAlignment="1">
      <alignment horizontal="center" vertical="top"/>
    </xf>
    <xf numFmtId="0" fontId="5" fillId="6" borderId="35" xfId="3" applyFont="1" applyFill="1" applyBorder="1" applyAlignment="1">
      <alignment horizontal="center" vertical="top"/>
    </xf>
    <xf numFmtId="0" fontId="3" fillId="7" borderId="17" xfId="3" applyFont="1" applyFill="1" applyBorder="1" applyAlignment="1">
      <alignment horizontal="right"/>
    </xf>
    <xf numFmtId="0" fontId="3" fillId="7" borderId="21" xfId="3" applyFont="1" applyFill="1" applyBorder="1" applyAlignment="1">
      <alignment horizontal="right"/>
    </xf>
    <xf numFmtId="169" fontId="5" fillId="6" borderId="18" xfId="3" applyNumberFormat="1" applyFont="1" applyFill="1" applyBorder="1" applyAlignment="1">
      <alignment horizontal="center"/>
    </xf>
    <xf numFmtId="169" fontId="3" fillId="4" borderId="10" xfId="3" applyNumberFormat="1" applyFont="1" applyFill="1" applyBorder="1" applyAlignment="1">
      <alignment vertical="center" wrapText="1"/>
    </xf>
    <xf numFmtId="169" fontId="3" fillId="6" borderId="52" xfId="3" applyNumberFormat="1" applyFont="1" applyFill="1" applyBorder="1"/>
    <xf numFmtId="0" fontId="3" fillId="6" borderId="53" xfId="3" applyFont="1" applyFill="1" applyBorder="1"/>
    <xf numFmtId="169" fontId="3" fillId="6" borderId="54" xfId="6" applyNumberFormat="1" applyFont="1" applyFill="1" applyBorder="1"/>
    <xf numFmtId="169" fontId="3" fillId="6" borderId="54" xfId="3" applyNumberFormat="1" applyFont="1" applyFill="1" applyBorder="1"/>
    <xf numFmtId="169" fontId="5" fillId="4" borderId="5" xfId="3" applyNumberFormat="1" applyFont="1" applyFill="1" applyBorder="1" applyAlignment="1">
      <alignment vertical="center" wrapText="1"/>
    </xf>
    <xf numFmtId="169" fontId="5" fillId="7" borderId="46" xfId="3" applyNumberFormat="1" applyFont="1" applyFill="1" applyBorder="1" applyAlignment="1">
      <alignment vertical="center" wrapText="1"/>
    </xf>
    <xf numFmtId="169" fontId="5" fillId="7" borderId="10" xfId="3" applyNumberFormat="1" applyFont="1" applyFill="1" applyBorder="1" applyAlignment="1">
      <alignment vertical="center" wrapText="1"/>
    </xf>
    <xf numFmtId="0" fontId="5" fillId="5" borderId="48" xfId="3" applyFont="1" applyFill="1" applyBorder="1"/>
    <xf numFmtId="0" fontId="3" fillId="7" borderId="21" xfId="3" applyFont="1" applyFill="1" applyBorder="1" applyAlignment="1">
      <alignment horizontal="center"/>
    </xf>
    <xf numFmtId="0" fontId="3" fillId="7" borderId="23" xfId="3" applyFont="1" applyFill="1" applyBorder="1" applyAlignment="1">
      <alignment horizontal="center"/>
    </xf>
    <xf numFmtId="169" fontId="3" fillId="7" borderId="12" xfId="3" applyNumberFormat="1" applyFont="1" applyFill="1" applyBorder="1" applyAlignment="1">
      <alignment horizontal="right" vertical="center" wrapText="1"/>
    </xf>
    <xf numFmtId="169" fontId="3" fillId="7" borderId="13" xfId="3" applyNumberFormat="1" applyFont="1" applyFill="1" applyBorder="1" applyAlignment="1">
      <alignment horizontal="right" vertical="center" wrapText="1"/>
    </xf>
    <xf numFmtId="168" fontId="3" fillId="4" borderId="7" xfId="3" applyNumberFormat="1" applyFont="1" applyFill="1" applyBorder="1" applyProtection="1"/>
    <xf numFmtId="169" fontId="3" fillId="7" borderId="12" xfId="3" applyNumberFormat="1" applyFont="1" applyFill="1" applyBorder="1" applyAlignment="1">
      <alignment horizontal="right"/>
    </xf>
    <xf numFmtId="169" fontId="3" fillId="7" borderId="13" xfId="3" applyNumberFormat="1" applyFont="1" applyFill="1" applyBorder="1" applyAlignment="1">
      <alignment horizontal="right"/>
    </xf>
    <xf numFmtId="0" fontId="5" fillId="4" borderId="0" xfId="3" applyFont="1" applyFill="1" applyBorder="1"/>
    <xf numFmtId="170" fontId="0" fillId="4" borderId="0" xfId="0" applyNumberFormat="1" applyFill="1" applyBorder="1"/>
    <xf numFmtId="170" fontId="0" fillId="5" borderId="3" xfId="0" applyNumberFormat="1" applyFill="1" applyBorder="1"/>
    <xf numFmtId="170" fontId="0" fillId="0" borderId="3" xfId="0" applyNumberFormat="1" applyBorder="1"/>
    <xf numFmtId="170" fontId="0" fillId="0" borderId="33" xfId="0" applyNumberFormat="1" applyBorder="1"/>
    <xf numFmtId="0" fontId="5" fillId="17" borderId="58" xfId="3" applyFont="1" applyFill="1" applyBorder="1" applyAlignment="1">
      <alignment horizontal="left" vertical="top" wrapText="1"/>
    </xf>
    <xf numFmtId="0" fontId="5" fillId="17" borderId="59" xfId="3" applyFont="1" applyFill="1" applyBorder="1" applyAlignment="1">
      <alignment horizontal="left" vertical="top" wrapText="1"/>
    </xf>
    <xf numFmtId="0" fontId="7" fillId="0" borderId="0" xfId="0" applyFont="1"/>
    <xf numFmtId="0" fontId="5" fillId="17" borderId="40" xfId="3" applyFont="1" applyFill="1" applyBorder="1" applyAlignment="1">
      <alignment horizontal="left" vertical="top" wrapText="1"/>
    </xf>
    <xf numFmtId="0" fontId="5" fillId="17" borderId="41" xfId="3" applyFont="1" applyFill="1" applyBorder="1" applyAlignment="1">
      <alignment horizontal="left" vertical="top" wrapText="1"/>
    </xf>
    <xf numFmtId="0" fontId="5" fillId="17" borderId="38" xfId="3" applyFont="1" applyFill="1" applyBorder="1" applyAlignment="1">
      <alignment horizontal="left" vertical="top" wrapText="1"/>
    </xf>
    <xf numFmtId="0" fontId="5" fillId="17" borderId="37" xfId="3" applyFont="1" applyFill="1" applyBorder="1" applyAlignment="1">
      <alignment horizontal="left" vertical="top" wrapText="1"/>
    </xf>
    <xf numFmtId="170" fontId="7" fillId="0" borderId="2" xfId="0" applyNumberFormat="1" applyFont="1" applyBorder="1"/>
    <xf numFmtId="170" fontId="1" fillId="7" borderId="46" xfId="0" applyNumberFormat="1" applyFont="1" applyFill="1" applyBorder="1"/>
    <xf numFmtId="170" fontId="1" fillId="7" borderId="33" xfId="0" applyNumberFormat="1" applyFont="1" applyFill="1" applyBorder="1"/>
    <xf numFmtId="170" fontId="1" fillId="7" borderId="56" xfId="0" applyNumberFormat="1" applyFont="1" applyFill="1" applyBorder="1"/>
    <xf numFmtId="0" fontId="5" fillId="4" borderId="25" xfId="3" applyFont="1" applyFill="1" applyBorder="1"/>
    <xf numFmtId="170" fontId="7" fillId="4" borderId="25" xfId="0" applyNumberFormat="1" applyFont="1" applyFill="1" applyBorder="1"/>
    <xf numFmtId="170" fontId="1" fillId="4" borderId="25" xfId="0" applyNumberFormat="1" applyFont="1" applyFill="1" applyBorder="1"/>
    <xf numFmtId="170" fontId="7" fillId="4" borderId="0" xfId="0" applyNumberFormat="1" applyFont="1" applyFill="1" applyBorder="1"/>
    <xf numFmtId="170" fontId="7" fillId="4" borderId="60" xfId="0" applyNumberFormat="1" applyFont="1" applyFill="1" applyBorder="1"/>
    <xf numFmtId="0" fontId="5" fillId="5" borderId="47" xfId="3" applyFont="1" applyFill="1" applyBorder="1"/>
    <xf numFmtId="170" fontId="7" fillId="0" borderId="5" xfId="0" applyNumberFormat="1" applyFont="1" applyBorder="1"/>
    <xf numFmtId="170" fontId="1" fillId="7" borderId="10" xfId="0" applyNumberFormat="1" applyFont="1" applyFill="1" applyBorder="1"/>
    <xf numFmtId="169" fontId="3" fillId="7" borderId="17" xfId="3" applyNumberFormat="1" applyFont="1" applyFill="1" applyBorder="1" applyAlignment="1">
      <alignment horizontal="right"/>
    </xf>
    <xf numFmtId="169" fontId="3" fillId="7" borderId="23" xfId="3" applyNumberFormat="1" applyFont="1" applyFill="1" applyBorder="1" applyAlignment="1">
      <alignment horizontal="right"/>
    </xf>
    <xf numFmtId="0" fontId="0" fillId="0" borderId="58" xfId="0" applyBorder="1"/>
    <xf numFmtId="0" fontId="0" fillId="3" borderId="59" xfId="0" applyFill="1" applyBorder="1"/>
    <xf numFmtId="0" fontId="0" fillId="0" borderId="38" xfId="0" applyBorder="1"/>
    <xf numFmtId="0" fontId="0" fillId="0" borderId="37" xfId="0" applyBorder="1"/>
    <xf numFmtId="0" fontId="0" fillId="0" borderId="40" xfId="0" applyFill="1" applyBorder="1"/>
    <xf numFmtId="9" fontId="0" fillId="5" borderId="41" xfId="0" applyNumberFormat="1" applyFill="1" applyBorder="1"/>
    <xf numFmtId="0" fontId="0" fillId="0" borderId="38" xfId="0" applyFill="1" applyBorder="1"/>
    <xf numFmtId="9" fontId="0" fillId="5" borderId="37" xfId="0" applyNumberFormat="1" applyFill="1" applyBorder="1"/>
    <xf numFmtId="0" fontId="0" fillId="5" borderId="41" xfId="0" applyFill="1" applyBorder="1"/>
    <xf numFmtId="0" fontId="0" fillId="5" borderId="37" xfId="0" applyFill="1" applyBorder="1"/>
    <xf numFmtId="0" fontId="0" fillId="0" borderId="0" xfId="0" applyAlignment="1">
      <alignment horizontal="left"/>
    </xf>
    <xf numFmtId="169" fontId="5" fillId="4" borderId="2" xfId="105" applyNumberFormat="1" applyFont="1" applyFill="1" applyBorder="1"/>
    <xf numFmtId="0" fontId="3" fillId="6" borderId="52" xfId="3" applyFont="1" applyFill="1" applyBorder="1" applyAlignment="1">
      <alignment horizontal="center" vertical="center"/>
    </xf>
    <xf numFmtId="0" fontId="5" fillId="6" borderId="3" xfId="3" applyFont="1" applyFill="1" applyBorder="1" applyAlignment="1">
      <alignment horizontal="center" vertical="center"/>
    </xf>
    <xf numFmtId="0" fontId="5" fillId="6" borderId="50" xfId="3" applyFont="1" applyFill="1" applyBorder="1" applyAlignment="1">
      <alignment horizontal="center" vertical="center"/>
    </xf>
    <xf numFmtId="0" fontId="3" fillId="0" borderId="0" xfId="3" applyFont="1" applyBorder="1" applyAlignment="1">
      <alignment horizontal="center" vertical="center"/>
    </xf>
    <xf numFmtId="168" fontId="3" fillId="7" borderId="12" xfId="3" applyNumberFormat="1" applyFont="1" applyFill="1" applyBorder="1" applyAlignment="1">
      <alignment horizontal="center" vertical="center"/>
    </xf>
    <xf numFmtId="0" fontId="5" fillId="0" borderId="0" xfId="3" applyFont="1" applyFill="1" applyAlignment="1">
      <alignment horizontal="center" vertical="center"/>
    </xf>
    <xf numFmtId="168" fontId="5" fillId="0" borderId="2" xfId="3" applyNumberFormat="1" applyFont="1" applyFill="1" applyBorder="1" applyAlignment="1">
      <alignment horizontal="center" vertical="center"/>
    </xf>
    <xf numFmtId="168" fontId="5" fillId="4" borderId="9" xfId="3" applyNumberFormat="1" applyFont="1" applyFill="1" applyBorder="1" applyProtection="1"/>
    <xf numFmtId="169" fontId="3" fillId="7" borderId="12" xfId="3" applyNumberFormat="1" applyFont="1" applyFill="1" applyBorder="1" applyAlignment="1">
      <alignment vertical="center" wrapText="1"/>
    </xf>
    <xf numFmtId="168" fontId="5" fillId="4" borderId="47" xfId="3" applyNumberFormat="1" applyFont="1" applyFill="1" applyBorder="1" applyProtection="1"/>
    <xf numFmtId="168" fontId="5" fillId="4" borderId="5" xfId="3" applyNumberFormat="1" applyFont="1" applyFill="1" applyBorder="1" applyAlignment="1" applyProtection="1">
      <alignment horizontal="center"/>
    </xf>
    <xf numFmtId="168" fontId="5" fillId="4" borderId="2" xfId="3" applyNumberFormat="1" applyFont="1" applyFill="1" applyBorder="1" applyAlignment="1" applyProtection="1">
      <alignment horizontal="center"/>
    </xf>
    <xf numFmtId="0" fontId="0" fillId="4" borderId="27" xfId="0" applyFill="1" applyBorder="1" applyAlignment="1">
      <alignment horizontal="center" vertical="center"/>
    </xf>
    <xf numFmtId="0" fontId="3" fillId="6" borderId="61" xfId="3" applyFont="1" applyFill="1" applyBorder="1" applyAlignment="1">
      <alignment horizontal="center" vertical="center"/>
    </xf>
    <xf numFmtId="170" fontId="0" fillId="7" borderId="10" xfId="0" applyNumberFormat="1" applyFill="1" applyBorder="1"/>
    <xf numFmtId="0" fontId="1" fillId="7" borderId="17" xfId="0" applyFont="1" applyFill="1" applyBorder="1" applyAlignment="1">
      <alignment horizontal="right"/>
    </xf>
    <xf numFmtId="0" fontId="0" fillId="7" borderId="23" xfId="0" applyFill="1" applyBorder="1"/>
    <xf numFmtId="170" fontId="0" fillId="7" borderId="12" xfId="0" applyNumberFormat="1" applyFill="1" applyBorder="1"/>
    <xf numFmtId="170" fontId="0" fillId="7" borderId="13" xfId="0" applyNumberFormat="1" applyFill="1" applyBorder="1"/>
    <xf numFmtId="9" fontId="0" fillId="0" borderId="0" xfId="0" applyNumberFormat="1" applyAlignment="1">
      <alignment horizontal="left"/>
    </xf>
    <xf numFmtId="0" fontId="5" fillId="4" borderId="9" xfId="3" applyFont="1" applyFill="1" applyBorder="1" applyAlignment="1">
      <alignment horizontal="left" wrapText="1"/>
    </xf>
    <xf numFmtId="0" fontId="5" fillId="4" borderId="47" xfId="3" applyFont="1" applyFill="1" applyBorder="1" applyAlignment="1">
      <alignment horizontal="left" wrapText="1"/>
    </xf>
    <xf numFmtId="0" fontId="3" fillId="6" borderId="26" xfId="3" applyFont="1" applyFill="1" applyBorder="1" applyAlignment="1">
      <alignment horizontal="center" vertical="center" wrapText="1"/>
    </xf>
    <xf numFmtId="0" fontId="3" fillId="6" borderId="62" xfId="3" applyFont="1" applyFill="1" applyBorder="1" applyAlignment="1">
      <alignment horizontal="center" vertical="center" wrapText="1"/>
    </xf>
    <xf numFmtId="0" fontId="1" fillId="7" borderId="27" xfId="0" applyFont="1" applyFill="1" applyBorder="1" applyAlignment="1">
      <alignment horizontal="center" vertical="center"/>
    </xf>
    <xf numFmtId="169" fontId="7" fillId="0" borderId="0" xfId="0" applyNumberFormat="1" applyFont="1"/>
    <xf numFmtId="170" fontId="0" fillId="0" borderId="2" xfId="0" applyNumberFormat="1" applyFill="1" applyBorder="1"/>
    <xf numFmtId="1" fontId="1" fillId="2" borderId="62" xfId="0" applyNumberFormat="1" applyFont="1" applyFill="1" applyBorder="1" applyAlignment="1">
      <alignment horizontal="center" vertical="center"/>
    </xf>
    <xf numFmtId="1" fontId="1" fillId="2" borderId="27" xfId="0" applyNumberFormat="1" applyFont="1" applyFill="1" applyBorder="1" applyAlignment="1">
      <alignment horizontal="center" vertical="center"/>
    </xf>
    <xf numFmtId="0" fontId="0" fillId="0" borderId="0" xfId="0" applyAlignment="1">
      <alignment horizontal="center" vertical="center"/>
    </xf>
    <xf numFmtId="0" fontId="5" fillId="5" borderId="19" xfId="3" applyFont="1" applyFill="1" applyBorder="1" applyAlignment="1">
      <alignment horizontal="left" vertical="center" wrapText="1"/>
    </xf>
    <xf numFmtId="0" fontId="5" fillId="5" borderId="14" xfId="3" applyFont="1" applyFill="1" applyBorder="1" applyAlignment="1">
      <alignment horizontal="left" vertical="center" wrapText="1"/>
    </xf>
    <xf numFmtId="0" fontId="5" fillId="5" borderId="9" xfId="3" applyFont="1" applyFill="1" applyBorder="1" applyAlignment="1">
      <alignment horizontal="left" vertical="center" wrapText="1"/>
    </xf>
    <xf numFmtId="0" fontId="5" fillId="5" borderId="2" xfId="3" applyFont="1" applyFill="1" applyBorder="1" applyAlignment="1">
      <alignment horizontal="left" vertical="center" wrapText="1"/>
    </xf>
    <xf numFmtId="0" fontId="5" fillId="5" borderId="11" xfId="3" applyFont="1" applyFill="1" applyBorder="1" applyAlignment="1">
      <alignment horizontal="left" vertical="center" wrapText="1"/>
    </xf>
    <xf numFmtId="0" fontId="5" fillId="5" borderId="12" xfId="3" applyFont="1" applyFill="1" applyBorder="1" applyAlignment="1">
      <alignment horizontal="left" vertical="center" wrapText="1"/>
    </xf>
    <xf numFmtId="0" fontId="5" fillId="5" borderId="14" xfId="3" applyFont="1" applyFill="1" applyBorder="1" applyAlignment="1">
      <alignment horizontal="center" vertical="center" wrapText="1"/>
    </xf>
    <xf numFmtId="0" fontId="5" fillId="5" borderId="2"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3" fillId="6" borderId="32" xfId="3" applyFont="1" applyFill="1" applyBorder="1" applyAlignment="1">
      <alignment horizontal="center" vertical="center" wrapText="1"/>
    </xf>
    <xf numFmtId="1" fontId="1" fillId="2" borderId="26" xfId="0" applyNumberFormat="1" applyFont="1" applyFill="1" applyBorder="1" applyAlignment="1">
      <alignment horizontal="center" vertical="center"/>
    </xf>
    <xf numFmtId="0" fontId="3" fillId="7" borderId="11" xfId="3" applyFont="1" applyFill="1" applyBorder="1" applyAlignment="1">
      <alignment horizontal="right" vertical="center"/>
    </xf>
    <xf numFmtId="0" fontId="3" fillId="7" borderId="12" xfId="3" applyFont="1" applyFill="1" applyBorder="1" applyAlignment="1">
      <alignment horizontal="center" vertical="center"/>
    </xf>
    <xf numFmtId="0" fontId="5" fillId="5" borderId="0" xfId="3" applyFont="1" applyFill="1" applyBorder="1"/>
    <xf numFmtId="170" fontId="0" fillId="5" borderId="0" xfId="0" applyNumberFormat="1" applyFill="1" applyBorder="1"/>
    <xf numFmtId="170" fontId="0" fillId="0" borderId="0" xfId="0" applyNumberFormat="1" applyBorder="1"/>
    <xf numFmtId="170" fontId="1" fillId="7" borderId="13" xfId="0" applyNumberFormat="1" applyFont="1" applyFill="1" applyBorder="1"/>
    <xf numFmtId="169" fontId="5" fillId="0" borderId="10" xfId="3" applyNumberFormat="1" applyFont="1" applyFill="1" applyBorder="1" applyAlignment="1">
      <alignment vertical="center" wrapText="1"/>
    </xf>
    <xf numFmtId="169" fontId="5" fillId="4" borderId="10" xfId="3" applyNumberFormat="1" applyFont="1" applyFill="1" applyBorder="1" applyAlignment="1">
      <alignment vertical="center" wrapText="1"/>
    </xf>
    <xf numFmtId="169" fontId="5" fillId="7" borderId="13" xfId="3" applyNumberFormat="1" applyFont="1" applyFill="1" applyBorder="1" applyAlignment="1">
      <alignment vertical="center" wrapText="1"/>
    </xf>
    <xf numFmtId="166" fontId="5" fillId="7" borderId="11" xfId="3" applyNumberFormat="1" applyFont="1" applyFill="1" applyBorder="1" applyAlignment="1">
      <alignment vertical="center" wrapText="1"/>
    </xf>
    <xf numFmtId="168" fontId="5" fillId="7" borderId="12" xfId="3" applyNumberFormat="1" applyFont="1" applyFill="1" applyBorder="1" applyAlignment="1">
      <alignment horizontal="center" vertical="center"/>
    </xf>
    <xf numFmtId="168" fontId="5" fillId="7" borderId="11" xfId="3" applyNumberFormat="1" applyFont="1" applyFill="1" applyBorder="1" applyProtection="1"/>
    <xf numFmtId="168" fontId="5" fillId="5" borderId="2" xfId="3" applyNumberFormat="1" applyFont="1" applyFill="1" applyBorder="1" applyAlignment="1" applyProtection="1">
      <alignment horizontal="center"/>
    </xf>
    <xf numFmtId="170" fontId="5" fillId="5" borderId="2" xfId="0" applyNumberFormat="1" applyFont="1" applyFill="1" applyBorder="1"/>
    <xf numFmtId="170" fontId="5" fillId="4" borderId="2" xfId="0" applyNumberFormat="1" applyFont="1" applyFill="1" applyBorder="1"/>
    <xf numFmtId="168" fontId="3" fillId="4" borderId="9" xfId="3" applyNumberFormat="1" applyFont="1" applyFill="1" applyBorder="1" applyAlignment="1" applyProtection="1">
      <alignment horizontal="left" vertical="center"/>
    </xf>
    <xf numFmtId="170" fontId="3" fillId="4" borderId="2" xfId="0" applyNumberFormat="1" applyFont="1" applyFill="1" applyBorder="1"/>
    <xf numFmtId="169" fontId="3" fillId="4" borderId="46" xfId="3" applyNumberFormat="1" applyFont="1" applyFill="1" applyBorder="1" applyAlignment="1">
      <alignment vertical="center" wrapText="1"/>
    </xf>
    <xf numFmtId="170" fontId="7" fillId="4" borderId="14" xfId="0" applyNumberFormat="1" applyFont="1" applyFill="1" applyBorder="1"/>
    <xf numFmtId="170" fontId="7" fillId="4" borderId="20" xfId="0" applyNumberFormat="1" applyFont="1" applyFill="1" applyBorder="1"/>
    <xf numFmtId="170" fontId="7" fillId="4" borderId="2" xfId="0" applyNumberFormat="1" applyFont="1" applyFill="1" applyBorder="1"/>
    <xf numFmtId="170" fontId="7" fillId="4" borderId="10" xfId="0" applyNumberFormat="1" applyFont="1" applyFill="1" applyBorder="1"/>
    <xf numFmtId="170" fontId="7" fillId="4" borderId="12" xfId="0" applyNumberFormat="1" applyFont="1" applyFill="1" applyBorder="1"/>
    <xf numFmtId="170" fontId="7" fillId="4" borderId="13" xfId="0" applyNumberFormat="1" applyFont="1" applyFill="1" applyBorder="1"/>
    <xf numFmtId="0" fontId="5" fillId="5" borderId="9" xfId="3" applyFont="1" applyFill="1" applyBorder="1" applyAlignment="1">
      <alignment horizontal="center" vertical="center" wrapText="1"/>
    </xf>
    <xf numFmtId="168" fontId="3" fillId="4" borderId="2" xfId="3" applyNumberFormat="1" applyFont="1" applyFill="1" applyBorder="1" applyProtection="1"/>
    <xf numFmtId="168" fontId="3" fillId="7" borderId="10" xfId="3" applyNumberFormat="1" applyFont="1" applyFill="1" applyBorder="1" applyProtection="1"/>
    <xf numFmtId="0" fontId="7" fillId="0" borderId="47" xfId="0" applyFont="1" applyBorder="1" applyAlignment="1">
      <alignment horizontal="left"/>
    </xf>
    <xf numFmtId="170" fontId="7" fillId="7" borderId="46" xfId="0" applyNumberFormat="1" applyFont="1" applyFill="1" applyBorder="1"/>
    <xf numFmtId="0" fontId="7" fillId="0" borderId="9" xfId="0" applyFont="1" applyBorder="1" applyAlignment="1">
      <alignment horizontal="left"/>
    </xf>
    <xf numFmtId="170" fontId="7" fillId="7" borderId="10" xfId="0" applyNumberFormat="1" applyFont="1" applyFill="1" applyBorder="1"/>
    <xf numFmtId="0" fontId="7" fillId="7" borderId="11" xfId="0" applyFont="1" applyFill="1" applyBorder="1" applyAlignment="1">
      <alignment horizontal="left" vertical="center"/>
    </xf>
    <xf numFmtId="170" fontId="7" fillId="7" borderId="12" xfId="0" applyNumberFormat="1" applyFont="1" applyFill="1" applyBorder="1"/>
    <xf numFmtId="170" fontId="7" fillId="7" borderId="13" xfId="0" applyNumberFormat="1" applyFont="1" applyFill="1" applyBorder="1"/>
    <xf numFmtId="0" fontId="7" fillId="0" borderId="0" xfId="0" applyFont="1" applyAlignment="1">
      <alignment horizontal="left"/>
    </xf>
    <xf numFmtId="0" fontId="7" fillId="7" borderId="13" xfId="0" applyFont="1" applyFill="1" applyBorder="1"/>
    <xf numFmtId="0" fontId="4" fillId="0" borderId="0" xfId="3" applyFont="1" applyFill="1" applyBorder="1" applyAlignment="1">
      <alignment horizontal="left" vertical="top" wrapText="1"/>
    </xf>
    <xf numFmtId="170" fontId="1" fillId="0" borderId="2" xfId="0" applyNumberFormat="1" applyFont="1" applyBorder="1" applyAlignment="1">
      <alignment horizontal="center"/>
    </xf>
    <xf numFmtId="0" fontId="5" fillId="4" borderId="44" xfId="3" applyFont="1" applyFill="1" applyBorder="1" applyAlignment="1">
      <alignment horizontal="center" vertical="center" wrapText="1"/>
    </xf>
    <xf numFmtId="0" fontId="5" fillId="4" borderId="17" xfId="3" applyFont="1" applyFill="1" applyBorder="1" applyAlignment="1">
      <alignment horizontal="center" vertical="center" wrapText="1"/>
    </xf>
    <xf numFmtId="0" fontId="3" fillId="6" borderId="8" xfId="1" applyFont="1" applyFill="1" applyBorder="1" applyAlignment="1">
      <alignment horizontal="center" vertical="center"/>
    </xf>
    <xf numFmtId="0" fontId="5" fillId="0" borderId="2" xfId="3" quotePrefix="1" applyFont="1" applyBorder="1" applyAlignment="1">
      <alignment wrapText="1"/>
    </xf>
    <xf numFmtId="0" fontId="3" fillId="6" borderId="14" xfId="1" applyFont="1" applyFill="1" applyBorder="1" applyAlignment="1">
      <alignment horizontal="center"/>
    </xf>
    <xf numFmtId="0" fontId="5" fillId="0" borderId="0" xfId="0" applyFont="1" applyAlignment="1"/>
    <xf numFmtId="0" fontId="5" fillId="0" borderId="0" xfId="0" applyFont="1"/>
    <xf numFmtId="0" fontId="5" fillId="4" borderId="0" xfId="0"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5" fillId="0" borderId="0" xfId="0" applyFont="1" applyBorder="1" applyAlignment="1">
      <alignment horizontal="left" vertical="center" wrapText="1"/>
    </xf>
    <xf numFmtId="0" fontId="5" fillId="9" borderId="2" xfId="0" applyFont="1" applyFill="1" applyBorder="1" applyAlignment="1">
      <alignment horizontal="left" vertical="center" wrapText="1"/>
    </xf>
    <xf numFmtId="0" fontId="5" fillId="11" borderId="2" xfId="0" applyFont="1" applyFill="1" applyBorder="1" applyAlignment="1">
      <alignment horizontal="left" vertical="center" wrapText="1"/>
    </xf>
    <xf numFmtId="0" fontId="5" fillId="8" borderId="2" xfId="0" applyFont="1" applyFill="1" applyBorder="1" applyAlignment="1">
      <alignment horizontal="left" vertical="center"/>
    </xf>
    <xf numFmtId="0" fontId="5" fillId="12" borderId="2" xfId="0" applyFont="1" applyFill="1" applyBorder="1" applyAlignment="1">
      <alignment horizontal="left" vertical="center" wrapText="1"/>
    </xf>
    <xf numFmtId="0" fontId="5" fillId="22" borderId="2" xfId="0" applyFont="1" applyFill="1" applyBorder="1" applyAlignment="1">
      <alignment horizontal="left" vertical="center" wrapText="1"/>
    </xf>
    <xf numFmtId="0" fontId="24" fillId="0" borderId="0" xfId="0" applyFont="1"/>
    <xf numFmtId="169" fontId="5" fillId="0" borderId="0" xfId="0" applyNumberFormat="1" applyFont="1"/>
    <xf numFmtId="0" fontId="13" fillId="0" borderId="60" xfId="3" applyFont="1" applyFill="1" applyBorder="1" applyAlignment="1">
      <alignment vertical="top" wrapText="1"/>
    </xf>
    <xf numFmtId="0" fontId="5" fillId="0" borderId="0" xfId="3" applyFont="1" applyFill="1" applyBorder="1" applyAlignment="1">
      <alignment vertical="top" wrapText="1"/>
    </xf>
    <xf numFmtId="0" fontId="13" fillId="0" borderId="60" xfId="3" applyFont="1" applyFill="1" applyBorder="1" applyAlignment="1">
      <alignment horizontal="center" vertical="center" wrapText="1"/>
    </xf>
    <xf numFmtId="0" fontId="3" fillId="4" borderId="0" xfId="0" applyFont="1" applyFill="1"/>
    <xf numFmtId="0" fontId="24" fillId="4" borderId="0" xfId="0" applyFont="1" applyFill="1"/>
    <xf numFmtId="171" fontId="5" fillId="4" borderId="0" xfId="0" applyNumberFormat="1" applyFont="1" applyFill="1"/>
    <xf numFmtId="0" fontId="5" fillId="0" borderId="0" xfId="0" applyFont="1" applyAlignment="1">
      <alignment horizontal="center" vertical="center"/>
    </xf>
    <xf numFmtId="0" fontId="22" fillId="0" borderId="0" xfId="0" applyFont="1"/>
    <xf numFmtId="0" fontId="5" fillId="4" borderId="7" xfId="3" applyFont="1" applyFill="1" applyBorder="1"/>
    <xf numFmtId="0" fontId="22" fillId="4" borderId="0" xfId="0" applyFont="1" applyFill="1"/>
    <xf numFmtId="0" fontId="8" fillId="4" borderId="60" xfId="3" applyFont="1" applyFill="1" applyBorder="1" applyAlignment="1">
      <alignment horizontal="left" vertical="top"/>
    </xf>
    <xf numFmtId="0" fontId="11" fillId="4" borderId="60" xfId="3" applyFont="1" applyFill="1" applyBorder="1" applyAlignment="1">
      <alignment horizontal="left" vertical="center"/>
    </xf>
    <xf numFmtId="0" fontId="5" fillId="4" borderId="60" xfId="3" applyFont="1" applyFill="1" applyBorder="1" applyAlignment="1">
      <alignment horizontal="left"/>
    </xf>
    <xf numFmtId="0" fontId="23" fillId="4" borderId="0" xfId="0" applyFont="1" applyFill="1" applyAlignment="1"/>
    <xf numFmtId="0" fontId="3" fillId="0" borderId="28" xfId="0" applyFont="1" applyBorder="1" applyAlignment="1">
      <alignment horizontal="center"/>
    </xf>
    <xf numFmtId="0" fontId="5" fillId="0" borderId="0" xfId="0" applyFont="1" applyFill="1"/>
    <xf numFmtId="0" fontId="5" fillId="0" borderId="0" xfId="0" applyFont="1" applyAlignment="1">
      <alignment horizontal="center"/>
    </xf>
    <xf numFmtId="4" fontId="5" fillId="0" borderId="0" xfId="0" applyNumberFormat="1" applyFont="1" applyFill="1"/>
    <xf numFmtId="9" fontId="5" fillId="0" borderId="0" xfId="0" applyNumberFormat="1" applyFont="1" applyAlignment="1">
      <alignment horizontal="center"/>
    </xf>
    <xf numFmtId="0" fontId="5" fillId="4" borderId="0" xfId="0" applyFont="1" applyFill="1" applyBorder="1"/>
    <xf numFmtId="9" fontId="5" fillId="4" borderId="0" xfId="0" applyNumberFormat="1" applyFont="1" applyFill="1"/>
    <xf numFmtId="9" fontId="5" fillId="0" borderId="0" xfId="0" applyNumberFormat="1" applyFont="1" applyBorder="1" applyAlignment="1">
      <alignment horizontal="center"/>
    </xf>
    <xf numFmtId="0" fontId="3" fillId="0" borderId="0" xfId="0" applyFont="1" applyFill="1" applyBorder="1" applyAlignment="1">
      <alignment horizontal="center"/>
    </xf>
    <xf numFmtId="0" fontId="23" fillId="19" borderId="1" xfId="0" applyFont="1" applyFill="1" applyBorder="1" applyAlignment="1">
      <alignment horizontal="center"/>
    </xf>
    <xf numFmtId="0" fontId="26" fillId="4" borderId="0" xfId="0" applyFont="1" applyFill="1" applyBorder="1" applyAlignment="1">
      <alignment horizontal="center"/>
    </xf>
    <xf numFmtId="9" fontId="25" fillId="21" borderId="39" xfId="0" applyNumberFormat="1" applyFont="1" applyFill="1" applyBorder="1" applyAlignment="1">
      <alignment horizontal="center"/>
    </xf>
    <xf numFmtId="0" fontId="5" fillId="4" borderId="0" xfId="0" applyFont="1" applyFill="1" applyBorder="1" applyAlignment="1">
      <alignment horizontal="center"/>
    </xf>
    <xf numFmtId="0" fontId="3" fillId="0" borderId="0" xfId="0" applyFont="1"/>
    <xf numFmtId="4" fontId="3" fillId="0" borderId="39" xfId="0" applyNumberFormat="1" applyFont="1" applyFill="1" applyBorder="1" applyAlignment="1">
      <alignment horizontal="center"/>
    </xf>
    <xf numFmtId="0" fontId="3" fillId="0" borderId="29" xfId="0" applyFont="1" applyBorder="1" applyAlignment="1">
      <alignment horizontal="center"/>
    </xf>
    <xf numFmtId="4" fontId="3" fillId="0" borderId="8" xfId="0" applyNumberFormat="1" applyFont="1" applyFill="1" applyBorder="1" applyAlignment="1">
      <alignment horizontal="center"/>
    </xf>
    <xf numFmtId="9" fontId="3" fillId="0" borderId="55" xfId="0" applyNumberFormat="1" applyFont="1" applyBorder="1" applyAlignment="1">
      <alignment horizontal="center"/>
    </xf>
    <xf numFmtId="0" fontId="3" fillId="4" borderId="0" xfId="0" applyFont="1" applyFill="1" applyBorder="1"/>
    <xf numFmtId="9" fontId="3" fillId="4" borderId="0" xfId="0" applyNumberFormat="1" applyFont="1" applyFill="1" applyBorder="1" applyAlignment="1">
      <alignment horizontal="center"/>
    </xf>
    <xf numFmtId="9" fontId="3" fillId="21" borderId="42" xfId="0" applyNumberFormat="1" applyFont="1" applyFill="1" applyBorder="1" applyAlignment="1">
      <alignment horizontal="center"/>
    </xf>
    <xf numFmtId="0" fontId="3" fillId="4" borderId="0" xfId="0" applyFont="1" applyFill="1" applyBorder="1" applyAlignment="1">
      <alignment horizontal="center"/>
    </xf>
    <xf numFmtId="0" fontId="3" fillId="0" borderId="43" xfId="0" applyFont="1" applyFill="1" applyBorder="1" applyAlignment="1">
      <alignment horizontal="center"/>
    </xf>
    <xf numFmtId="0" fontId="3" fillId="0" borderId="35" xfId="0" applyFont="1" applyBorder="1" applyAlignment="1">
      <alignment horizontal="center"/>
    </xf>
    <xf numFmtId="4" fontId="3" fillId="0" borderId="50" xfId="0" applyNumberFormat="1" applyFont="1" applyFill="1" applyBorder="1" applyAlignment="1">
      <alignment horizontal="center"/>
    </xf>
    <xf numFmtId="9" fontId="3" fillId="0" borderId="51" xfId="0" applyNumberFormat="1" applyFont="1" applyBorder="1" applyAlignment="1">
      <alignment horizontal="center"/>
    </xf>
    <xf numFmtId="9" fontId="5" fillId="0" borderId="63" xfId="0" applyNumberFormat="1" applyFont="1" applyFill="1" applyBorder="1" applyAlignment="1">
      <alignment horizontal="center"/>
    </xf>
    <xf numFmtId="0" fontId="5" fillId="18" borderId="7" xfId="0" applyFont="1" applyFill="1" applyBorder="1" applyAlignment="1">
      <alignment horizontal="center"/>
    </xf>
    <xf numFmtId="0" fontId="5" fillId="18" borderId="53" xfId="0" applyFont="1" applyFill="1" applyBorder="1" applyAlignment="1">
      <alignment horizontal="center"/>
    </xf>
    <xf numFmtId="4" fontId="5" fillId="18" borderId="52" xfId="0" applyNumberFormat="1" applyFont="1" applyFill="1" applyBorder="1" applyAlignment="1">
      <alignment horizontal="center"/>
    </xf>
    <xf numFmtId="9" fontId="5" fillId="18" borderId="54" xfId="0" applyNumberFormat="1" applyFont="1" applyFill="1" applyBorder="1" applyAlignment="1">
      <alignment horizontal="center"/>
    </xf>
    <xf numFmtId="9" fontId="5" fillId="4" borderId="0" xfId="0" applyNumberFormat="1" applyFont="1" applyFill="1" applyBorder="1"/>
    <xf numFmtId="9" fontId="5" fillId="18" borderId="64" xfId="0" applyNumberFormat="1" applyFont="1" applyFill="1" applyBorder="1" applyAlignment="1">
      <alignment horizontal="center"/>
    </xf>
    <xf numFmtId="4" fontId="5" fillId="21" borderId="0" xfId="0" applyNumberFormat="1" applyFont="1" applyFill="1"/>
    <xf numFmtId="0" fontId="5" fillId="13" borderId="7" xfId="0" applyFont="1" applyFill="1" applyBorder="1" applyAlignment="1">
      <alignment horizontal="center"/>
    </xf>
    <xf numFmtId="0" fontId="5" fillId="13" borderId="44" xfId="0" applyFont="1" applyFill="1" applyBorder="1" applyAlignment="1">
      <alignment horizontal="center"/>
    </xf>
    <xf numFmtId="4" fontId="5" fillId="13" borderId="16" xfId="0" applyNumberFormat="1" applyFont="1" applyFill="1" applyBorder="1" applyAlignment="1">
      <alignment horizontal="center"/>
    </xf>
    <xf numFmtId="9" fontId="5" fillId="13" borderId="45" xfId="0" applyNumberFormat="1" applyFont="1" applyFill="1" applyBorder="1" applyAlignment="1">
      <alignment horizontal="center"/>
    </xf>
    <xf numFmtId="9" fontId="5" fillId="13" borderId="64" xfId="0" applyNumberFormat="1" applyFont="1" applyFill="1" applyBorder="1" applyAlignment="1">
      <alignment horizontal="center"/>
    </xf>
    <xf numFmtId="0" fontId="5" fillId="0" borderId="3" xfId="0" applyFont="1" applyFill="1" applyBorder="1"/>
    <xf numFmtId="0" fontId="5" fillId="0" borderId="2" xfId="0" applyFont="1" applyFill="1" applyBorder="1"/>
    <xf numFmtId="4" fontId="5" fillId="0" borderId="2" xfId="0" applyNumberFormat="1" applyFont="1" applyFill="1" applyBorder="1"/>
    <xf numFmtId="0" fontId="5" fillId="5" borderId="9" xfId="0" applyFont="1" applyFill="1" applyBorder="1" applyAlignment="1">
      <alignment horizontal="center"/>
    </xf>
    <xf numFmtId="9" fontId="5" fillId="0" borderId="10" xfId="0" applyNumberFormat="1" applyFont="1" applyFill="1" applyBorder="1" applyAlignment="1">
      <alignment horizontal="center"/>
    </xf>
    <xf numFmtId="9" fontId="5" fillId="0" borderId="64" xfId="0" applyNumberFormat="1" applyFont="1" applyFill="1" applyBorder="1" applyAlignment="1">
      <alignment horizontal="center"/>
    </xf>
    <xf numFmtId="0" fontId="5" fillId="0" borderId="9" xfId="0" applyFont="1" applyFill="1" applyBorder="1" applyAlignment="1">
      <alignment horizontal="center"/>
    </xf>
    <xf numFmtId="0" fontId="5" fillId="0" borderId="5" xfId="0" applyFont="1" applyFill="1" applyBorder="1"/>
    <xf numFmtId="9" fontId="5" fillId="21" borderId="64" xfId="0" applyNumberFormat="1" applyFont="1" applyFill="1" applyBorder="1" applyAlignment="1">
      <alignment horizontal="center"/>
    </xf>
    <xf numFmtId="0" fontId="5" fillId="4" borderId="6" xfId="0" applyFont="1" applyFill="1" applyBorder="1"/>
    <xf numFmtId="0" fontId="5" fillId="4" borderId="44" xfId="0" applyFont="1" applyFill="1" applyBorder="1" applyAlignment="1">
      <alignment horizontal="center"/>
    </xf>
    <xf numFmtId="4" fontId="5" fillId="4" borderId="16" xfId="0" applyNumberFormat="1" applyFont="1" applyFill="1" applyBorder="1" applyAlignment="1">
      <alignment horizontal="right"/>
    </xf>
    <xf numFmtId="9" fontId="5" fillId="4" borderId="45" xfId="0" applyNumberFormat="1" applyFont="1" applyFill="1" applyBorder="1" applyAlignment="1">
      <alignment horizontal="center"/>
    </xf>
    <xf numFmtId="9" fontId="5" fillId="4" borderId="64" xfId="0" applyNumberFormat="1" applyFont="1" applyFill="1" applyBorder="1" applyAlignment="1">
      <alignment horizontal="center"/>
    </xf>
    <xf numFmtId="9" fontId="5" fillId="22" borderId="64" xfId="0" applyNumberFormat="1" applyFont="1" applyFill="1" applyBorder="1" applyAlignment="1">
      <alignment horizontal="center"/>
    </xf>
    <xf numFmtId="0" fontId="5" fillId="0" borderId="3" xfId="0" applyFont="1" applyBorder="1"/>
    <xf numFmtId="0" fontId="5" fillId="0" borderId="2" xfId="0" applyFont="1" applyBorder="1"/>
    <xf numFmtId="0" fontId="5" fillId="0" borderId="5" xfId="0" applyFont="1" applyBorder="1"/>
    <xf numFmtId="4" fontId="5" fillId="4" borderId="16" xfId="0" applyNumberFormat="1" applyFont="1" applyFill="1" applyBorder="1" applyAlignment="1">
      <alignment horizontal="center"/>
    </xf>
    <xf numFmtId="4" fontId="5" fillId="4" borderId="0" xfId="0" applyNumberFormat="1" applyFont="1" applyFill="1" applyBorder="1" applyAlignment="1">
      <alignment horizontal="center"/>
    </xf>
    <xf numFmtId="0" fontId="5" fillId="18" borderId="44" xfId="0" applyFont="1" applyFill="1" applyBorder="1" applyAlignment="1">
      <alignment horizontal="center"/>
    </xf>
    <xf numFmtId="4" fontId="5" fillId="18" borderId="16" xfId="0" applyNumberFormat="1" applyFont="1" applyFill="1" applyBorder="1"/>
    <xf numFmtId="9" fontId="5" fillId="18" borderId="45" xfId="0" applyNumberFormat="1" applyFont="1" applyFill="1" applyBorder="1" applyAlignment="1">
      <alignment horizontal="center"/>
    </xf>
    <xf numFmtId="9" fontId="5" fillId="10" borderId="64" xfId="0" applyNumberFormat="1" applyFont="1" applyFill="1" applyBorder="1" applyAlignment="1">
      <alignment horizontal="center"/>
    </xf>
    <xf numFmtId="4" fontId="5" fillId="4" borderId="16" xfId="0" applyNumberFormat="1" applyFont="1" applyFill="1" applyBorder="1"/>
    <xf numFmtId="0" fontId="5" fillId="4" borderId="16" xfId="0" applyFont="1" applyFill="1" applyBorder="1" applyAlignment="1">
      <alignment horizontal="right"/>
    </xf>
    <xf numFmtId="0" fontId="5" fillId="4" borderId="7" xfId="0" applyFont="1" applyFill="1" applyBorder="1" applyAlignment="1">
      <alignment horizontal="right"/>
    </xf>
    <xf numFmtId="0" fontId="5" fillId="13" borderId="66" xfId="0" applyFont="1" applyFill="1" applyBorder="1" applyAlignment="1">
      <alignment horizontal="center"/>
    </xf>
    <xf numFmtId="0" fontId="5" fillId="4" borderId="16" xfId="0" applyFont="1" applyFill="1" applyBorder="1"/>
    <xf numFmtId="0" fontId="5" fillId="4" borderId="7" xfId="0" applyFont="1" applyFill="1" applyBorder="1"/>
    <xf numFmtId="4" fontId="5" fillId="0" borderId="0" xfId="0" applyNumberFormat="1" applyFont="1"/>
    <xf numFmtId="0" fontId="5" fillId="4" borderId="17" xfId="0" applyFont="1" applyFill="1" applyBorder="1" applyAlignment="1">
      <alignment horizontal="center"/>
    </xf>
    <xf numFmtId="4" fontId="5" fillId="4" borderId="21" xfId="0" applyNumberFormat="1" applyFont="1" applyFill="1" applyBorder="1"/>
    <xf numFmtId="9" fontId="5" fillId="4" borderId="67" xfId="0" applyNumberFormat="1" applyFont="1" applyFill="1" applyBorder="1" applyAlignment="1">
      <alignment horizontal="center"/>
    </xf>
    <xf numFmtId="9" fontId="5" fillId="4" borderId="65" xfId="0" applyNumberFormat="1" applyFont="1" applyFill="1" applyBorder="1" applyAlignment="1">
      <alignment horizontal="center"/>
    </xf>
    <xf numFmtId="0" fontId="5" fillId="0" borderId="0" xfId="0" applyFont="1" applyBorder="1"/>
    <xf numFmtId="4" fontId="5" fillId="0" borderId="0" xfId="0" applyNumberFormat="1" applyFont="1" applyFill="1" applyBorder="1" applyAlignment="1">
      <alignment horizontal="right"/>
    </xf>
    <xf numFmtId="0" fontId="5" fillId="0" borderId="0" xfId="0" applyFont="1" applyBorder="1" applyAlignment="1">
      <alignment horizontal="center"/>
    </xf>
    <xf numFmtId="4" fontId="5" fillId="0" borderId="0" xfId="0" applyNumberFormat="1" applyFont="1" applyFill="1" applyBorder="1"/>
    <xf numFmtId="9" fontId="5" fillId="0" borderId="0" xfId="0" applyNumberFormat="1" applyFont="1" applyFill="1" applyBorder="1" applyAlignment="1">
      <alignment horizontal="center"/>
    </xf>
    <xf numFmtId="9" fontId="5" fillId="21" borderId="24" xfId="0" applyNumberFormat="1" applyFont="1" applyFill="1" applyBorder="1" applyAlignment="1">
      <alignment horizontal="center"/>
    </xf>
    <xf numFmtId="0" fontId="5" fillId="4" borderId="2" xfId="0" applyFont="1" applyFill="1" applyBorder="1"/>
    <xf numFmtId="0" fontId="3" fillId="7" borderId="24" xfId="0" applyFont="1" applyFill="1" applyBorder="1"/>
    <xf numFmtId="0" fontId="3" fillId="7" borderId="24" xfId="0" applyFont="1" applyFill="1" applyBorder="1" applyAlignment="1">
      <alignment horizontal="center"/>
    </xf>
    <xf numFmtId="0" fontId="5" fillId="4" borderId="0" xfId="0" applyFont="1" applyFill="1" applyBorder="1" applyAlignment="1"/>
    <xf numFmtId="0" fontId="5" fillId="4" borderId="5" xfId="0" applyFont="1" applyFill="1" applyBorder="1" applyAlignment="1">
      <alignment vertical="center"/>
    </xf>
    <xf numFmtId="0" fontId="5" fillId="0" borderId="5" xfId="0" applyFont="1" applyBorder="1" applyAlignment="1">
      <alignment vertical="center"/>
    </xf>
    <xf numFmtId="0" fontId="5" fillId="4" borderId="2" xfId="0" applyFont="1" applyFill="1" applyBorder="1" applyAlignment="1">
      <alignment vertical="center"/>
    </xf>
    <xf numFmtId="0" fontId="5" fillId="0" borderId="2" xfId="0" applyFont="1" applyBorder="1" applyAlignment="1">
      <alignment vertical="center"/>
    </xf>
    <xf numFmtId="0" fontId="29" fillId="0" borderId="0" xfId="0" applyFont="1" applyAlignment="1">
      <alignment horizontal="left" vertical="center" indent="5"/>
    </xf>
    <xf numFmtId="9" fontId="5" fillId="0" borderId="0" xfId="0" applyNumberFormat="1" applyFont="1"/>
    <xf numFmtId="0" fontId="5" fillId="0" borderId="2" xfId="0" applyFont="1" applyBorder="1" applyAlignment="1">
      <alignment horizontal="left" vertical="center"/>
    </xf>
    <xf numFmtId="0" fontId="8" fillId="5" borderId="6" xfId="0" applyFont="1" applyFill="1" applyBorder="1"/>
    <xf numFmtId="0" fontId="31" fillId="5" borderId="7" xfId="0" applyFont="1" applyFill="1" applyBorder="1"/>
    <xf numFmtId="0" fontId="31" fillId="5" borderId="2" xfId="0" applyFont="1" applyFill="1" applyBorder="1" applyAlignment="1">
      <alignment horizontal="center"/>
    </xf>
    <xf numFmtId="0" fontId="31" fillId="4"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xf>
    <xf numFmtId="0" fontId="5" fillId="24" borderId="2" xfId="0" applyFont="1" applyFill="1" applyBorder="1" applyAlignment="1">
      <alignment horizontal="left" vertical="center" wrapText="1"/>
    </xf>
    <xf numFmtId="0" fontId="0" fillId="0" borderId="0" xfId="0" applyAlignment="1">
      <alignment wrapText="1"/>
    </xf>
    <xf numFmtId="9" fontId="5" fillId="17" borderId="41" xfId="109" applyFont="1" applyFill="1" applyBorder="1" applyAlignment="1">
      <alignment horizontal="left" vertical="top" wrapText="1"/>
    </xf>
    <xf numFmtId="0" fontId="30" fillId="0" borderId="0" xfId="0" applyFont="1" applyAlignment="1">
      <alignment horizontal="left"/>
    </xf>
    <xf numFmtId="0" fontId="32" fillId="13" borderId="0" xfId="0" applyFont="1" applyFill="1" applyAlignment="1">
      <alignment horizontal="center"/>
    </xf>
    <xf numFmtId="0" fontId="5" fillId="9" borderId="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3" fillId="7" borderId="26" xfId="0" applyFont="1" applyFill="1" applyBorder="1" applyAlignment="1">
      <alignment horizontal="center"/>
    </xf>
    <xf numFmtId="0" fontId="3" fillId="7" borderId="27" xfId="0" applyFont="1" applyFill="1" applyBorder="1" applyAlignment="1">
      <alignment horizontal="center"/>
    </xf>
    <xf numFmtId="0" fontId="0" fillId="3" borderId="28" xfId="0" applyFill="1" applyBorder="1" applyAlignment="1">
      <alignment horizontal="left"/>
    </xf>
    <xf numFmtId="0" fontId="0" fillId="3" borderId="1" xfId="0" applyFill="1" applyBorder="1" applyAlignment="1">
      <alignment horizontal="left"/>
    </xf>
    <xf numFmtId="0" fontId="5" fillId="0" borderId="60" xfId="3" applyFont="1" applyFill="1" applyBorder="1" applyAlignment="1">
      <alignment horizontal="left"/>
    </xf>
    <xf numFmtId="0" fontId="3" fillId="6" borderId="19" xfId="3" applyFont="1" applyFill="1" applyBorder="1" applyAlignment="1">
      <alignment horizontal="center" vertical="center"/>
    </xf>
    <xf numFmtId="0" fontId="3" fillId="6" borderId="9" xfId="3" applyFont="1" applyFill="1" applyBorder="1" applyAlignment="1">
      <alignment horizontal="center" vertical="center"/>
    </xf>
    <xf numFmtId="0" fontId="3" fillId="6" borderId="11" xfId="3" applyFont="1" applyFill="1" applyBorder="1" applyAlignment="1">
      <alignment horizontal="center" vertical="center"/>
    </xf>
    <xf numFmtId="0" fontId="3" fillId="6" borderId="2" xfId="1" applyFont="1" applyFill="1" applyBorder="1" applyAlignment="1">
      <alignment horizontal="center" vertical="center" wrapText="1"/>
    </xf>
    <xf numFmtId="0" fontId="3" fillId="6" borderId="12" xfId="1" applyFont="1" applyFill="1" applyBorder="1" applyAlignment="1">
      <alignment horizontal="center" vertical="center" wrapText="1"/>
    </xf>
    <xf numFmtId="0" fontId="5" fillId="0" borderId="60" xfId="3" applyFont="1" applyFill="1" applyBorder="1" applyAlignment="1">
      <alignment horizontal="left" wrapText="1"/>
    </xf>
    <xf numFmtId="0" fontId="3" fillId="6" borderId="14" xfId="3" applyFont="1" applyFill="1" applyBorder="1" applyAlignment="1">
      <alignment horizontal="center" vertical="center" wrapText="1"/>
    </xf>
    <xf numFmtId="0" fontId="3" fillId="6" borderId="2" xfId="3" applyFont="1" applyFill="1" applyBorder="1" applyAlignment="1">
      <alignment horizontal="center" vertical="center" wrapText="1"/>
    </xf>
    <xf numFmtId="0" fontId="3" fillId="6" borderId="12" xfId="3" applyFont="1" applyFill="1" applyBorder="1" applyAlignment="1">
      <alignment horizontal="center" vertical="center" wrapText="1"/>
    </xf>
    <xf numFmtId="0" fontId="3" fillId="7" borderId="55" xfId="3" applyFont="1" applyFill="1" applyBorder="1" applyAlignment="1">
      <alignment horizontal="center" vertical="center" wrapText="1"/>
    </xf>
    <xf numFmtId="0" fontId="3" fillId="7" borderId="56" xfId="3" applyFont="1" applyFill="1" applyBorder="1" applyAlignment="1">
      <alignment horizontal="center" vertical="center" wrapText="1"/>
    </xf>
    <xf numFmtId="0" fontId="3" fillId="7" borderId="51" xfId="3" applyFont="1" applyFill="1" applyBorder="1" applyAlignment="1">
      <alignment horizontal="center" vertical="center" wrapText="1"/>
    </xf>
    <xf numFmtId="0" fontId="3" fillId="6" borderId="29" xfId="3" applyFont="1" applyFill="1" applyBorder="1" applyAlignment="1">
      <alignment horizontal="center" vertical="center"/>
    </xf>
    <xf numFmtId="0" fontId="3" fillId="6" borderId="30" xfId="3" applyFont="1" applyFill="1" applyBorder="1" applyAlignment="1">
      <alignment horizontal="center" vertical="center"/>
    </xf>
    <xf numFmtId="0" fontId="3" fillId="6" borderId="35" xfId="3" applyFont="1" applyFill="1" applyBorder="1" applyAlignment="1">
      <alignment horizontal="center" vertical="center"/>
    </xf>
    <xf numFmtId="0" fontId="3" fillId="6" borderId="8" xfId="3" applyFont="1" applyFill="1" applyBorder="1" applyAlignment="1">
      <alignment horizontal="center" vertical="center"/>
    </xf>
    <xf numFmtId="0" fontId="3" fillId="6" borderId="4" xfId="3" applyFont="1" applyFill="1" applyBorder="1" applyAlignment="1">
      <alignment horizontal="center" vertical="center"/>
    </xf>
    <xf numFmtId="0" fontId="3" fillId="6" borderId="50" xfId="3" applyFont="1" applyFill="1" applyBorder="1" applyAlignment="1">
      <alignment horizontal="center" vertical="center"/>
    </xf>
    <xf numFmtId="0" fontId="3" fillId="7" borderId="20" xfId="3" applyFont="1" applyFill="1" applyBorder="1" applyAlignment="1">
      <alignment horizontal="center" vertical="center" wrapText="1"/>
    </xf>
    <xf numFmtId="0" fontId="3" fillId="7" borderId="10" xfId="3" applyFont="1" applyFill="1" applyBorder="1" applyAlignment="1">
      <alignment horizontal="center" vertical="center" wrapText="1"/>
    </xf>
    <xf numFmtId="0" fontId="3" fillId="7" borderId="13" xfId="3" applyFont="1" applyFill="1" applyBorder="1" applyAlignment="1">
      <alignment horizontal="center" vertical="center" wrapText="1"/>
    </xf>
    <xf numFmtId="0" fontId="5" fillId="0" borderId="30" xfId="0" applyFont="1" applyBorder="1"/>
    <xf numFmtId="0" fontId="5" fillId="0" borderId="35" xfId="0" applyFont="1" applyBorder="1"/>
    <xf numFmtId="0" fontId="3" fillId="6" borderId="3" xfId="3" applyFont="1" applyFill="1" applyBorder="1" applyAlignment="1">
      <alignment horizontal="center" vertical="center" wrapText="1"/>
    </xf>
    <xf numFmtId="0" fontId="3" fillId="7" borderId="33" xfId="3" applyFont="1" applyFill="1" applyBorder="1" applyAlignment="1">
      <alignment horizontal="center" vertical="center" wrapText="1"/>
    </xf>
    <xf numFmtId="0" fontId="3" fillId="6" borderId="5" xfId="3" applyFont="1" applyFill="1" applyBorder="1" applyAlignment="1">
      <alignment horizontal="center" vertical="center" wrapText="1"/>
    </xf>
    <xf numFmtId="0" fontId="3" fillId="6" borderId="57" xfId="3" applyFont="1" applyFill="1" applyBorder="1" applyAlignment="1">
      <alignment horizontal="center" vertical="center"/>
    </xf>
    <xf numFmtId="0" fontId="3" fillId="6" borderId="49" xfId="3" applyFont="1" applyFill="1" applyBorder="1" applyAlignment="1">
      <alignment horizontal="center" vertical="center"/>
    </xf>
    <xf numFmtId="0" fontId="3" fillId="6" borderId="36" xfId="3" applyFont="1" applyFill="1" applyBorder="1" applyAlignment="1">
      <alignment horizontal="center" vertical="center"/>
    </xf>
    <xf numFmtId="0" fontId="0" fillId="0" borderId="30" xfId="0" applyBorder="1"/>
    <xf numFmtId="0" fontId="0" fillId="0" borderId="35" xfId="0" applyBorder="1"/>
    <xf numFmtId="0" fontId="11" fillId="4" borderId="0" xfId="3" applyFont="1" applyFill="1" applyBorder="1" applyAlignment="1">
      <alignment horizontal="center" vertical="center" wrapText="1"/>
    </xf>
    <xf numFmtId="4" fontId="3" fillId="0" borderId="28" xfId="0" applyNumberFormat="1" applyFont="1" applyFill="1" applyBorder="1" applyAlignment="1">
      <alignment horizontal="center"/>
    </xf>
    <xf numFmtId="4" fontId="3" fillId="0" borderId="15" xfId="0" applyNumberFormat="1" applyFont="1" applyFill="1" applyBorder="1" applyAlignment="1">
      <alignment horizontal="center"/>
    </xf>
    <xf numFmtId="4" fontId="3" fillId="0" borderId="1" xfId="0" applyNumberFormat="1" applyFont="1" applyFill="1" applyBorder="1" applyAlignment="1">
      <alignment horizontal="center"/>
    </xf>
    <xf numFmtId="0" fontId="3" fillId="18" borderId="2" xfId="0" applyFont="1" applyFill="1" applyBorder="1" applyAlignment="1"/>
    <xf numFmtId="0" fontId="3" fillId="18" borderId="6" xfId="0" applyFont="1" applyFill="1" applyBorder="1" applyAlignment="1"/>
    <xf numFmtId="0" fontId="3" fillId="18" borderId="28" xfId="0" applyFont="1" applyFill="1" applyBorder="1" applyAlignment="1">
      <alignment horizontal="right"/>
    </xf>
    <xf numFmtId="0" fontId="3" fillId="18" borderId="15" xfId="0" applyFont="1" applyFill="1" applyBorder="1" applyAlignment="1">
      <alignment horizontal="right"/>
    </xf>
    <xf numFmtId="0" fontId="3" fillId="18" borderId="1" xfId="0" applyFont="1" applyFill="1" applyBorder="1" applyAlignment="1">
      <alignment horizontal="right"/>
    </xf>
    <xf numFmtId="4" fontId="3" fillId="18" borderId="28" xfId="0" applyNumberFormat="1" applyFont="1" applyFill="1" applyBorder="1" applyAlignment="1">
      <alignment horizontal="center"/>
    </xf>
    <xf numFmtId="4" fontId="3" fillId="18" borderId="15" xfId="0" applyNumberFormat="1" applyFont="1" applyFill="1" applyBorder="1" applyAlignment="1">
      <alignment horizontal="center"/>
    </xf>
    <xf numFmtId="4" fontId="3" fillId="18" borderId="1" xfId="0" applyNumberFormat="1" applyFont="1" applyFill="1" applyBorder="1" applyAlignment="1">
      <alignment horizontal="center"/>
    </xf>
    <xf numFmtId="0" fontId="26" fillId="0" borderId="28" xfId="0" applyFont="1" applyBorder="1" applyAlignment="1">
      <alignment horizontal="center"/>
    </xf>
    <xf numFmtId="0" fontId="26" fillId="0" borderId="15" xfId="0" applyFont="1" applyBorder="1" applyAlignment="1">
      <alignment horizontal="center"/>
    </xf>
    <xf numFmtId="0" fontId="26" fillId="0" borderId="1" xfId="0" applyFont="1" applyBorder="1" applyAlignment="1">
      <alignment horizontal="center"/>
    </xf>
    <xf numFmtId="0" fontId="3" fillId="0" borderId="0" xfId="0" applyFont="1" applyFill="1" applyAlignment="1"/>
    <xf numFmtId="0" fontId="3" fillId="13" borderId="2" xfId="0" applyFont="1" applyFill="1" applyBorder="1" applyAlignment="1"/>
    <xf numFmtId="0" fontId="3" fillId="13" borderId="6" xfId="0" applyFont="1" applyFill="1" applyBorder="1" applyAlignment="1"/>
    <xf numFmtId="0" fontId="5" fillId="4" borderId="16" xfId="0" applyFont="1" applyFill="1" applyBorder="1" applyAlignment="1">
      <alignment horizontal="right"/>
    </xf>
    <xf numFmtId="0" fontId="5" fillId="4" borderId="7" xfId="0" applyFont="1" applyFill="1" applyBorder="1" applyAlignment="1">
      <alignment horizontal="right"/>
    </xf>
    <xf numFmtId="0" fontId="3" fillId="13" borderId="2" xfId="0" applyFont="1" applyFill="1" applyBorder="1"/>
    <xf numFmtId="0" fontId="3" fillId="13" borderId="6" xfId="0" applyFont="1" applyFill="1" applyBorder="1"/>
    <xf numFmtId="0" fontId="27" fillId="0" borderId="0" xfId="0" applyFont="1" applyAlignment="1"/>
    <xf numFmtId="0" fontId="3" fillId="0" borderId="0" xfId="0" applyFont="1" applyFill="1" applyBorder="1" applyAlignment="1"/>
    <xf numFmtId="0" fontId="3" fillId="7" borderId="55" xfId="3" applyFont="1" applyFill="1" applyBorder="1" applyAlignment="1">
      <alignment horizontal="center" vertical="center"/>
    </xf>
    <xf numFmtId="0" fontId="3" fillId="7" borderId="56" xfId="3" applyFont="1" applyFill="1" applyBorder="1" applyAlignment="1">
      <alignment horizontal="center" vertical="center"/>
    </xf>
    <xf numFmtId="0" fontId="3" fillId="7" borderId="51" xfId="3" applyFont="1" applyFill="1" applyBorder="1" applyAlignment="1">
      <alignment horizontal="center" vertical="center"/>
    </xf>
    <xf numFmtId="0" fontId="3" fillId="6" borderId="8" xfId="3" applyFont="1" applyFill="1" applyBorder="1" applyAlignment="1">
      <alignment horizontal="center" vertical="center" wrapText="1"/>
    </xf>
    <xf numFmtId="0" fontId="3" fillId="6" borderId="4" xfId="3" applyFont="1" applyFill="1" applyBorder="1" applyAlignment="1">
      <alignment horizontal="center" vertical="center" wrapText="1"/>
    </xf>
    <xf numFmtId="0" fontId="3" fillId="6" borderId="50" xfId="3" applyFont="1" applyFill="1" applyBorder="1" applyAlignment="1">
      <alignment horizontal="center" vertical="center" wrapText="1"/>
    </xf>
    <xf numFmtId="170" fontId="1" fillId="23" borderId="6" xfId="0" applyNumberFormat="1" applyFont="1" applyFill="1" applyBorder="1" applyAlignment="1">
      <alignment horizontal="center"/>
    </xf>
    <xf numFmtId="170" fontId="1" fillId="23" borderId="16" xfId="0" applyNumberFormat="1" applyFont="1" applyFill="1" applyBorder="1" applyAlignment="1">
      <alignment horizontal="center"/>
    </xf>
    <xf numFmtId="170" fontId="1" fillId="23" borderId="7" xfId="0" applyNumberFormat="1" applyFont="1" applyFill="1" applyBorder="1" applyAlignment="1">
      <alignment horizontal="center"/>
    </xf>
    <xf numFmtId="170" fontId="12" fillId="14" borderId="0" xfId="0" applyNumberFormat="1" applyFont="1" applyFill="1" applyBorder="1" applyAlignment="1">
      <alignment horizontal="center"/>
    </xf>
    <xf numFmtId="170" fontId="1" fillId="12" borderId="2" xfId="0" applyNumberFormat="1" applyFont="1" applyFill="1" applyBorder="1" applyAlignment="1">
      <alignment horizontal="center"/>
    </xf>
    <xf numFmtId="170" fontId="1" fillId="0" borderId="16" xfId="0" applyNumberFormat="1" applyFont="1" applyFill="1" applyBorder="1" applyAlignment="1">
      <alignment horizontal="center"/>
    </xf>
    <xf numFmtId="170" fontId="1" fillId="0" borderId="2" xfId="0" applyNumberFormat="1" applyFont="1" applyBorder="1" applyAlignment="1">
      <alignment horizontal="center"/>
    </xf>
    <xf numFmtId="0" fontId="0" fillId="0" borderId="0" xfId="0" applyAlignment="1">
      <alignment horizontal="center"/>
    </xf>
  </cellXfs>
  <cellStyles count="110">
    <cellStyle name="Comma" xfId="105" builtinId="3"/>
    <cellStyle name="Comma 2" xfId="8"/>
    <cellStyle name="Currency" xfId="9" builtinId="4"/>
    <cellStyle name="Currency 2" xfId="2"/>
    <cellStyle name="Euro" xfId="4"/>
    <cellStyle name="Followed Hyperlink" xfId="57" builtinId="9" hidden="1"/>
    <cellStyle name="Followed Hyperlink" xfId="49" builtinId="9" hidden="1"/>
    <cellStyle name="Followed Hyperlink" xfId="65" builtinId="9" hidden="1"/>
    <cellStyle name="Followed Hyperlink" xfId="75" builtinId="9" hidden="1"/>
    <cellStyle name="Followed Hyperlink" xfId="63" builtinId="9" hidden="1"/>
    <cellStyle name="Followed Hyperlink" xfId="43" builtinId="9" hidden="1"/>
    <cellStyle name="Followed Hyperlink" xfId="81" builtinId="9" hidden="1"/>
    <cellStyle name="Followed Hyperlink" xfId="103" builtinId="9" hidden="1"/>
    <cellStyle name="Followed Hyperlink" xfId="97" builtinId="9" hidden="1"/>
    <cellStyle name="Followed Hyperlink" xfId="93" builtinId="9" hidden="1"/>
    <cellStyle name="Followed Hyperlink" xfId="89" builtinId="9" hidden="1"/>
    <cellStyle name="Followed Hyperlink" xfId="91" builtinId="9" hidden="1"/>
    <cellStyle name="Followed Hyperlink" xfId="95" builtinId="9" hidden="1"/>
    <cellStyle name="Followed Hyperlink" xfId="99" builtinId="9" hidden="1"/>
    <cellStyle name="Followed Hyperlink" xfId="83" builtinId="9" hidden="1"/>
    <cellStyle name="Followed Hyperlink" xfId="87" builtinId="9" hidden="1"/>
    <cellStyle name="Followed Hyperlink" xfId="85" builtinId="9" hidden="1"/>
    <cellStyle name="Followed Hyperlink" xfId="101" builtinId="9" hidden="1"/>
    <cellStyle name="Followed Hyperlink" xfId="53" builtinId="9" hidden="1"/>
    <cellStyle name="Followed Hyperlink" xfId="41" builtinId="9" hidden="1"/>
    <cellStyle name="Followed Hyperlink" xfId="33" builtinId="9" hidden="1"/>
    <cellStyle name="Followed Hyperlink" xfId="35" builtinId="9" hidden="1"/>
    <cellStyle name="Followed Hyperlink" xfId="39" builtinId="9" hidden="1"/>
    <cellStyle name="Followed Hyperlink" xfId="45" builtinId="9" hidden="1"/>
    <cellStyle name="Followed Hyperlink" xfId="47" builtinId="9" hidden="1"/>
    <cellStyle name="Followed Hyperlink" xfId="51" builtinId="9" hidden="1"/>
    <cellStyle name="Followed Hyperlink" xfId="55" builtinId="9" hidden="1"/>
    <cellStyle name="Followed Hyperlink" xfId="59" builtinId="9" hidden="1"/>
    <cellStyle name="Followed Hyperlink" xfId="61" builtinId="9" hidden="1"/>
    <cellStyle name="Followed Hyperlink" xfId="69" builtinId="9" hidden="1"/>
    <cellStyle name="Followed Hyperlink" xfId="71" builtinId="9" hidden="1"/>
    <cellStyle name="Followed Hyperlink" xfId="77" builtinId="9" hidden="1"/>
    <cellStyle name="Followed Hyperlink" xfId="79" builtinId="9" hidden="1"/>
    <cellStyle name="Followed Hyperlink" xfId="73" builtinId="9" hidden="1"/>
    <cellStyle name="Followed Hyperlink" xfId="67" builtinId="9" hidden="1"/>
    <cellStyle name="Followed Hyperlink" xfId="37" builtinId="9" hidden="1"/>
    <cellStyle name="Followed Hyperlink" xfId="11" builtinId="9" hidden="1"/>
    <cellStyle name="Followed Hyperlink" xfId="13" builtinId="9" hidden="1"/>
    <cellStyle name="Followed Hyperlink" xfId="17" builtinId="9" hidden="1"/>
    <cellStyle name="Followed Hyperlink" xfId="31" builtinId="9" hidden="1"/>
    <cellStyle name="Followed Hyperlink" xfId="27" builtinId="9" hidden="1"/>
    <cellStyle name="Followed Hyperlink" xfId="23" builtinId="9" hidden="1"/>
    <cellStyle name="Followed Hyperlink" xfId="29" builtinId="9" hidden="1"/>
    <cellStyle name="Followed Hyperlink" xfId="15" builtinId="9" hidden="1"/>
    <cellStyle name="Followed Hyperlink" xfId="19" builtinId="9" hidden="1"/>
    <cellStyle name="Followed Hyperlink" xfId="25" builtinId="9" hidden="1"/>
    <cellStyle name="Followed Hyperlink" xfId="21" builtinId="9" hidden="1"/>
    <cellStyle name="Hiperlink 2" xfId="108"/>
    <cellStyle name="Hyperlink" xfId="94" builtinId="8" hidden="1"/>
    <cellStyle name="Hyperlink" xfId="88" builtinId="8" hidden="1"/>
    <cellStyle name="Hyperlink" xfId="92" builtinId="8" hidden="1"/>
    <cellStyle name="Hyperlink" xfId="98" builtinId="8" hidden="1"/>
    <cellStyle name="Hyperlink" xfId="74" builtinId="8" hidden="1"/>
    <cellStyle name="Hyperlink" xfId="80" builtinId="8" hidden="1"/>
    <cellStyle name="Hyperlink" xfId="68" builtinId="8" hidden="1"/>
    <cellStyle name="Hyperlink" xfId="72" builtinId="8" hidden="1"/>
    <cellStyle name="Hyperlink" xfId="76" builtinId="8" hidden="1"/>
    <cellStyle name="Hyperlink" xfId="84" builtinId="8" hidden="1"/>
    <cellStyle name="Hyperlink" xfId="96" builtinId="8" hidden="1"/>
    <cellStyle name="Hyperlink" xfId="90" builtinId="8" hidden="1"/>
    <cellStyle name="Hyperlink" xfId="82" builtinId="8" hidden="1"/>
    <cellStyle name="Hyperlink" xfId="44" builtinId="8" hidden="1"/>
    <cellStyle name="Hyperlink" xfId="18" builtinId="8" hidden="1"/>
    <cellStyle name="Hyperlink" xfId="12" builtinId="8" hidden="1"/>
    <cellStyle name="Hyperlink" xfId="14" builtinId="8" hidden="1"/>
    <cellStyle name="Hyperlink" xfId="28" builtinId="8" hidden="1"/>
    <cellStyle name="Hyperlink" xfId="38" builtinId="8" hidden="1"/>
    <cellStyle name="Hyperlink" xfId="100" builtinId="8" hidden="1"/>
    <cellStyle name="Hyperlink" xfId="102" builtinId="8" hidden="1"/>
    <cellStyle name="Hyperlink" xfId="86" builtinId="8" hidden="1"/>
    <cellStyle name="Hyperlink" xfId="70" builtinId="8" hidden="1"/>
    <cellStyle name="Hyperlink" xfId="34" builtinId="8" hidden="1"/>
    <cellStyle name="Hyperlink" xfId="36" builtinId="8" hidden="1"/>
    <cellStyle name="Hyperlink" xfId="42" builtinId="8" hidden="1"/>
    <cellStyle name="Hyperlink" xfId="46" builtinId="8" hidden="1"/>
    <cellStyle name="Hyperlink" xfId="48" builtinId="8" hidden="1"/>
    <cellStyle name="Hyperlink" xfId="52" builtinId="8" hidden="1"/>
    <cellStyle name="Hyperlink" xfId="56" builtinId="8" hidden="1"/>
    <cellStyle name="Hyperlink" xfId="58" builtinId="8" hidden="1"/>
    <cellStyle name="Hyperlink" xfId="50" builtinId="8" hidden="1"/>
    <cellStyle name="Hyperlink" xfId="40" builtinId="8" hidden="1"/>
    <cellStyle name="Hyperlink" xfId="78" builtinId="8" hidden="1"/>
    <cellStyle name="Hyperlink" xfId="62" builtinId="8" hidden="1"/>
    <cellStyle name="Hyperlink" xfId="10" builtinId="8" hidden="1"/>
    <cellStyle name="Hyperlink" xfId="20" builtinId="8" hidden="1"/>
    <cellStyle name="Hyperlink" xfId="26" builtinId="8" hidden="1"/>
    <cellStyle name="Hyperlink" xfId="30" builtinId="8" hidden="1"/>
    <cellStyle name="Hyperlink" xfId="32" builtinId="8" hidden="1"/>
    <cellStyle name="Hyperlink" xfId="22" builtinId="8" hidden="1"/>
    <cellStyle name="Hyperlink" xfId="16" builtinId="8" hidden="1"/>
    <cellStyle name="Hyperlink" xfId="24" builtinId="8" hidden="1"/>
    <cellStyle name="Hyperlink" xfId="66" builtinId="8" hidden="1"/>
    <cellStyle name="Hyperlink" xfId="54" builtinId="8" hidden="1"/>
    <cellStyle name="Hyperlink" xfId="64" builtinId="8" hidden="1"/>
    <cellStyle name="Hyperlink" xfId="60" builtinId="8" hidden="1"/>
    <cellStyle name="Normal" xfId="0" builtinId="0"/>
    <cellStyle name="Normal 2" xfId="3"/>
    <cellStyle name="Normal 2 2" xfId="7"/>
    <cellStyle name="Normal 3" xfId="5"/>
    <cellStyle name="Normal 3 2" xfId="1"/>
    <cellStyle name="Normal 4" xfId="106"/>
    <cellStyle name="Percent" xfId="109" builtinId="5"/>
    <cellStyle name="Porcentagem 2" xfId="104"/>
    <cellStyle name="Porcentagem 3" xfId="107"/>
    <cellStyle name="Vírgula 2" xfId="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pt-BR" sz="1200"/>
              <a:t>Custo Total Previsto por "Despesa"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'Output Despesa'!$A$4</c:f>
              <c:strCache>
                <c:ptCount val="1"/>
                <c:pt idx="0">
                  <c:v>Recursos Humanos</c:v>
                </c:pt>
              </c:strCache>
            </c:strRef>
          </c:tx>
          <c:spPr>
            <a:solidFill>
              <a:schemeClr val="accent1"/>
            </a:solidFill>
            <a:ln>
              <a:noFill/>
            </a:ln>
            <a:effectLst/>
          </c:spPr>
          <c:cat>
            <c:strRef>
              <c:f>'Output Despesa'!$B$2:$K$3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Despesa'!$B$4:$K$4</c:f>
              <c:numCache>
                <c:formatCode>[$MZN]\ #,##0.00</c:formatCode>
                <c:ptCount val="10"/>
                <c:pt idx="0">
                  <c:v>44105448.724999994</c:v>
                </c:pt>
                <c:pt idx="1">
                  <c:v>44987557.699500002</c:v>
                </c:pt>
                <c:pt idx="2">
                  <c:v>45887308.853490002</c:v>
                </c:pt>
                <c:pt idx="3">
                  <c:v>47263928.119094707</c:v>
                </c:pt>
                <c:pt idx="4">
                  <c:v>48681845.962667555</c:v>
                </c:pt>
                <c:pt idx="5">
                  <c:v>49655482.881920896</c:v>
                </c:pt>
                <c:pt idx="6">
                  <c:v>51145147.368378535</c:v>
                </c:pt>
                <c:pt idx="7">
                  <c:v>52168050.315746099</c:v>
                </c:pt>
                <c:pt idx="8">
                  <c:v>53472251.57363975</c:v>
                </c:pt>
                <c:pt idx="9">
                  <c:v>54541696.605112538</c:v>
                </c:pt>
              </c:numCache>
            </c:numRef>
          </c:val>
          <c:extLst>
            <c:ext xmlns:c16="http://schemas.microsoft.com/office/drawing/2014/chart" uri="{C3380CC4-5D6E-409C-BE32-E72D297353CC}">
              <c16:uniqueId val="{00000000-B4F7-411D-B19B-94A4717D7600}"/>
            </c:ext>
          </c:extLst>
        </c:ser>
        <c:ser>
          <c:idx val="1"/>
          <c:order val="1"/>
          <c:tx>
            <c:strRef>
              <c:f>'Output Despesa'!$A$5</c:f>
              <c:strCache>
                <c:ptCount val="1"/>
                <c:pt idx="0">
                  <c:v>Funcionamento</c:v>
                </c:pt>
              </c:strCache>
            </c:strRef>
          </c:tx>
          <c:spPr>
            <a:solidFill>
              <a:schemeClr val="accent2"/>
            </a:solidFill>
            <a:ln>
              <a:noFill/>
            </a:ln>
            <a:effectLst/>
          </c:spPr>
          <c:cat>
            <c:strRef>
              <c:f>'Output Despesa'!$B$2:$K$3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Despesa'!$B$5:$K$5</c:f>
              <c:numCache>
                <c:formatCode>[$MZN]\ #,##0.00</c:formatCode>
                <c:ptCount val="10"/>
                <c:pt idx="0">
                  <c:v>77461131.818181813</c:v>
                </c:pt>
                <c:pt idx="1">
                  <c:v>79784965.772727266</c:v>
                </c:pt>
                <c:pt idx="2">
                  <c:v>81380665.088181823</c:v>
                </c:pt>
                <c:pt idx="3">
                  <c:v>83008278.389945447</c:v>
                </c:pt>
                <c:pt idx="4">
                  <c:v>84668443.957744375</c:v>
                </c:pt>
                <c:pt idx="5">
                  <c:v>87208497.276476711</c:v>
                </c:pt>
                <c:pt idx="6">
                  <c:v>89824752.194770992</c:v>
                </c:pt>
                <c:pt idx="7">
                  <c:v>91621247.23866643</c:v>
                </c:pt>
                <c:pt idx="8">
                  <c:v>93453672.183439761</c:v>
                </c:pt>
                <c:pt idx="9">
                  <c:v>96257282.34894295</c:v>
                </c:pt>
              </c:numCache>
            </c:numRef>
          </c:val>
          <c:extLst>
            <c:ext xmlns:c16="http://schemas.microsoft.com/office/drawing/2014/chart" uri="{C3380CC4-5D6E-409C-BE32-E72D297353CC}">
              <c16:uniqueId val="{00000001-B4F7-411D-B19B-94A4717D7600}"/>
            </c:ext>
          </c:extLst>
        </c:ser>
        <c:ser>
          <c:idx val="2"/>
          <c:order val="2"/>
          <c:tx>
            <c:strRef>
              <c:f>'Output Despesa'!$A$6</c:f>
              <c:strCache>
                <c:ptCount val="1"/>
                <c:pt idx="0">
                  <c:v>Investimento Geral</c:v>
                </c:pt>
              </c:strCache>
            </c:strRef>
          </c:tx>
          <c:spPr>
            <a:solidFill>
              <a:schemeClr val="accent3"/>
            </a:solidFill>
            <a:ln>
              <a:noFill/>
            </a:ln>
            <a:effectLst/>
          </c:spPr>
          <c:cat>
            <c:strRef>
              <c:f>'Output Despesa'!$B$2:$K$3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Despesa'!$B$6:$K$6</c:f>
              <c:numCache>
                <c:formatCode>[$MZN]\ #,##0.00</c:formatCode>
                <c:ptCount val="10"/>
                <c:pt idx="0">
                  <c:v>351592181.81818181</c:v>
                </c:pt>
                <c:pt idx="1">
                  <c:v>358624025.45454544</c:v>
                </c:pt>
                <c:pt idx="2">
                  <c:v>365796505.96363634</c:v>
                </c:pt>
                <c:pt idx="3">
                  <c:v>373112436.08290911</c:v>
                </c:pt>
                <c:pt idx="4">
                  <c:v>384305809.16539639</c:v>
                </c:pt>
                <c:pt idx="5">
                  <c:v>395834983.44035828</c:v>
                </c:pt>
                <c:pt idx="6">
                  <c:v>403751683.10916549</c:v>
                </c:pt>
                <c:pt idx="7">
                  <c:v>411826716.77134871</c:v>
                </c:pt>
                <c:pt idx="8">
                  <c:v>424181518.27448928</c:v>
                </c:pt>
                <c:pt idx="9">
                  <c:v>424181518.27448928</c:v>
                </c:pt>
              </c:numCache>
            </c:numRef>
          </c:val>
          <c:extLst>
            <c:ext xmlns:c16="http://schemas.microsoft.com/office/drawing/2014/chart" uri="{C3380CC4-5D6E-409C-BE32-E72D297353CC}">
              <c16:uniqueId val="{00000002-B4F7-411D-B19B-94A4717D7600}"/>
            </c:ext>
          </c:extLst>
        </c:ser>
        <c:ser>
          <c:idx val="3"/>
          <c:order val="3"/>
          <c:tx>
            <c:strRef>
              <c:f>'Output Despesa'!#REF!</c:f>
              <c:strCache>
                <c:ptCount val="1"/>
                <c:pt idx="0">
                  <c:v>#REF!</c:v>
                </c:pt>
              </c:strCache>
            </c:strRef>
          </c:tx>
          <c:spPr>
            <a:solidFill>
              <a:schemeClr val="accent4"/>
            </a:solidFill>
            <a:ln>
              <a:noFill/>
            </a:ln>
            <a:effectLst/>
          </c:spPr>
          <c:cat>
            <c:strRef>
              <c:f>'Output Despesa'!$B$2:$K$3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Despesa'!#REF!</c:f>
              <c:numCache>
                <c:formatCode>General</c:formatCode>
                <c:ptCount val="1"/>
                <c:pt idx="0">
                  <c:v>1</c:v>
                </c:pt>
              </c:numCache>
            </c:numRef>
          </c:val>
          <c:extLst>
            <c:ext xmlns:c16="http://schemas.microsoft.com/office/drawing/2014/chart" uri="{C3380CC4-5D6E-409C-BE32-E72D297353CC}">
              <c16:uniqueId val="{00000003-B4F7-411D-B19B-94A4717D7600}"/>
            </c:ext>
          </c:extLst>
        </c:ser>
        <c:dLbls>
          <c:showLegendKey val="0"/>
          <c:showVal val="0"/>
          <c:showCatName val="0"/>
          <c:showSerName val="0"/>
          <c:showPercent val="0"/>
          <c:showBubbleSize val="0"/>
        </c:dLbls>
        <c:axId val="304745088"/>
        <c:axId val="304759168"/>
      </c:areaChart>
      <c:catAx>
        <c:axId val="304745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759168"/>
        <c:crosses val="autoZero"/>
        <c:auto val="1"/>
        <c:lblAlgn val="ctr"/>
        <c:lblOffset val="100"/>
        <c:noMultiLvlLbl val="0"/>
      </c:catAx>
      <c:valAx>
        <c:axId val="304759168"/>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745088"/>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pt-BR" sz="1200"/>
              <a:t>Cenário Desejável</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'Lacuna Financeira'!$A$17</c:f>
              <c:strCache>
                <c:ptCount val="1"/>
                <c:pt idx="0">
                  <c:v>Despesas totais desejável</c:v>
                </c:pt>
              </c:strCache>
            </c:strRef>
          </c:tx>
          <c:spPr>
            <a:solidFill>
              <a:schemeClr val="accent2"/>
            </a:solidFill>
            <a:ln>
              <a:noFill/>
            </a:ln>
            <a:effectLst/>
          </c:spPr>
          <c:invertIfNegative val="0"/>
          <c:cat>
            <c:numRef>
              <c:f>'Lacuna Financeira'!$B$16:$K$16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Financeira'!$B$17:$K$17</c:f>
              <c:numCache>
                <c:formatCode>_-[$MZN]\ * #,##0.00_-;\-[$MZN]\ * #,##0.00_-;_-[$MZN]\ * "-"??_-;_-@_-</c:formatCode>
                <c:ptCount val="10"/>
                <c:pt idx="0">
                  <c:v>473158762.36136359</c:v>
                </c:pt>
                <c:pt idx="1">
                  <c:v>483396548.92677271</c:v>
                </c:pt>
                <c:pt idx="2">
                  <c:v>493064479.90530813</c:v>
                </c:pt>
                <c:pt idx="3">
                  <c:v>503384642.59194922</c:v>
                </c:pt>
                <c:pt idx="4">
                  <c:v>517656099.08580834</c:v>
                </c:pt>
                <c:pt idx="5">
                  <c:v>532698963.59875584</c:v>
                </c:pt>
                <c:pt idx="6">
                  <c:v>544721582.672315</c:v>
                </c:pt>
                <c:pt idx="7">
                  <c:v>555616014.32576132</c:v>
                </c:pt>
                <c:pt idx="8">
                  <c:v>571107442.03156877</c:v>
                </c:pt>
                <c:pt idx="9">
                  <c:v>574980497.22854471</c:v>
                </c:pt>
              </c:numCache>
            </c:numRef>
          </c:val>
          <c:extLst>
            <c:ext xmlns:c16="http://schemas.microsoft.com/office/drawing/2014/chart" uri="{C3380CC4-5D6E-409C-BE32-E72D297353CC}">
              <c16:uniqueId val="{00000000-BC83-45C9-BF0D-03A9000F6E40}"/>
            </c:ext>
          </c:extLst>
        </c:ser>
        <c:ser>
          <c:idx val="1"/>
          <c:order val="1"/>
          <c:tx>
            <c:strRef>
              <c:f>'Lacuna Financeira'!$A$18</c:f>
              <c:strCache>
                <c:ptCount val="1"/>
                <c:pt idx="0">
                  <c:v>Total de financiamentos esperadas</c:v>
                </c:pt>
              </c:strCache>
            </c:strRef>
          </c:tx>
          <c:spPr>
            <a:solidFill>
              <a:schemeClr val="accent4"/>
            </a:solidFill>
            <a:ln>
              <a:noFill/>
            </a:ln>
            <a:effectLst/>
          </c:spPr>
          <c:invertIfNegative val="0"/>
          <c:cat>
            <c:numRef>
              <c:f>'Lacuna Financeira'!$B$16:$K$16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Financeira'!$B$18:$K$18</c:f>
              <c:numCache>
                <c:formatCode>_-[$MZN]\ * #,##0.00_-;\-[$MZN]\ * #,##0.00_-;_-[$MZN]\ * "-"??_-;_-@_-</c:formatCode>
                <c:ptCount val="10"/>
                <c:pt idx="0">
                  <c:v>118038457.98333332</c:v>
                </c:pt>
                <c:pt idx="1">
                  <c:v>157926370.55783334</c:v>
                </c:pt>
                <c:pt idx="2">
                  <c:v>91954881.222323328</c:v>
                </c:pt>
                <c:pt idx="3">
                  <c:v>67083632.10010314</c:v>
                </c:pt>
                <c:pt idx="4">
                  <c:v>68344607.995438531</c:v>
                </c:pt>
                <c:pt idx="5">
                  <c:v>70273901.115301698</c:v>
                </c:pt>
                <c:pt idx="6">
                  <c:v>72261073.028760746</c:v>
                </c:pt>
                <c:pt idx="7">
                  <c:v>73625597.742669299</c:v>
                </c:pt>
                <c:pt idx="8">
                  <c:v>75017412.950856</c:v>
                </c:pt>
                <c:pt idx="9">
                  <c:v>77146890.21938169</c:v>
                </c:pt>
              </c:numCache>
            </c:numRef>
          </c:val>
          <c:extLst>
            <c:ext xmlns:c16="http://schemas.microsoft.com/office/drawing/2014/chart" uri="{C3380CC4-5D6E-409C-BE32-E72D297353CC}">
              <c16:uniqueId val="{00000001-BC83-45C9-BF0D-03A9000F6E40}"/>
            </c:ext>
          </c:extLst>
        </c:ser>
        <c:dLbls>
          <c:showLegendKey val="0"/>
          <c:showVal val="0"/>
          <c:showCatName val="0"/>
          <c:showSerName val="0"/>
          <c:showPercent val="0"/>
          <c:showBubbleSize val="0"/>
        </c:dLbls>
        <c:gapWidth val="150"/>
        <c:axId val="305244800"/>
        <c:axId val="305246592"/>
      </c:barChart>
      <c:lineChart>
        <c:grouping val="standard"/>
        <c:varyColors val="0"/>
        <c:ser>
          <c:idx val="2"/>
          <c:order val="2"/>
          <c:tx>
            <c:strRef>
              <c:f>'Lacuna Financeira'!$A$19</c:f>
              <c:strCache>
                <c:ptCount val="1"/>
                <c:pt idx="0">
                  <c:v>GAP</c:v>
                </c:pt>
              </c:strCache>
            </c:strRef>
          </c:tx>
          <c:spPr>
            <a:ln w="28575" cap="rnd">
              <a:solidFill>
                <a:schemeClr val="accent6"/>
              </a:solidFill>
              <a:round/>
            </a:ln>
            <a:effectLst/>
          </c:spPr>
          <c:marker>
            <c:symbol val="none"/>
          </c:marker>
          <c:cat>
            <c:numRef>
              <c:f>'Lacuna Financeira'!$B$16:$K$16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Financeira'!$B$19:$K$19</c:f>
              <c:numCache>
                <c:formatCode>_-[$MZN]\ * #,##0.00_-;\-[$MZN]\ * #,##0.00_-;_-[$MZN]\ * "-"??_-;_-@_-</c:formatCode>
                <c:ptCount val="10"/>
                <c:pt idx="0">
                  <c:v>-355120304.3780303</c:v>
                </c:pt>
                <c:pt idx="1">
                  <c:v>-325470178.3689394</c:v>
                </c:pt>
                <c:pt idx="2">
                  <c:v>-401109598.68298483</c:v>
                </c:pt>
                <c:pt idx="3">
                  <c:v>-436301010.49184608</c:v>
                </c:pt>
                <c:pt idx="4">
                  <c:v>-449311491.09036982</c:v>
                </c:pt>
                <c:pt idx="5">
                  <c:v>-462425062.48345411</c:v>
                </c:pt>
                <c:pt idx="6">
                  <c:v>-472460509.64355427</c:v>
                </c:pt>
                <c:pt idx="7">
                  <c:v>-481990416.58309203</c:v>
                </c:pt>
                <c:pt idx="8">
                  <c:v>-496090029.0807128</c:v>
                </c:pt>
                <c:pt idx="9">
                  <c:v>-497833607.00916302</c:v>
                </c:pt>
              </c:numCache>
            </c:numRef>
          </c:val>
          <c:smooth val="0"/>
          <c:extLst>
            <c:ext xmlns:c16="http://schemas.microsoft.com/office/drawing/2014/chart" uri="{C3380CC4-5D6E-409C-BE32-E72D297353CC}">
              <c16:uniqueId val="{00000002-BC83-45C9-BF0D-03A9000F6E40}"/>
            </c:ext>
          </c:extLst>
        </c:ser>
        <c:dLbls>
          <c:showLegendKey val="0"/>
          <c:showVal val="0"/>
          <c:showCatName val="0"/>
          <c:showSerName val="0"/>
          <c:showPercent val="0"/>
          <c:showBubbleSize val="0"/>
        </c:dLbls>
        <c:marker val="1"/>
        <c:smooth val="0"/>
        <c:axId val="305249664"/>
        <c:axId val="305248128"/>
      </c:lineChart>
      <c:catAx>
        <c:axId val="30524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246592"/>
        <c:crosses val="autoZero"/>
        <c:auto val="1"/>
        <c:lblAlgn val="ctr"/>
        <c:lblOffset val="100"/>
        <c:noMultiLvlLbl val="0"/>
      </c:catAx>
      <c:valAx>
        <c:axId val="305246592"/>
        <c:scaling>
          <c:orientation val="minMax"/>
        </c:scaling>
        <c:delete val="0"/>
        <c:axPos val="l"/>
        <c:majorGridlines>
          <c:spPr>
            <a:ln w="9525" cap="flat" cmpd="sng" algn="ctr">
              <a:solidFill>
                <a:schemeClr val="tx1">
                  <a:lumMod val="15000"/>
                  <a:lumOff val="85000"/>
                </a:schemeClr>
              </a:solidFill>
              <a:round/>
            </a:ln>
            <a:effectLst/>
          </c:spPr>
        </c:majorGridlines>
        <c:numFmt formatCode="_-[$MZN]\ * #,##0.00_-;\-[$MZN]\ * #,##0.00_-;_-[$MZN]\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244800"/>
        <c:crosses val="autoZero"/>
        <c:crossBetween val="between"/>
      </c:valAx>
      <c:valAx>
        <c:axId val="305248128"/>
        <c:scaling>
          <c:orientation val="minMax"/>
        </c:scaling>
        <c:delete val="1"/>
        <c:axPos val="r"/>
        <c:numFmt formatCode="_-[$MZN]\ * #,##0.00_-;\-[$MZN]\ * #,##0.00_-;_-[$MZN]\ * &quot;-&quot;??_-;_-@_-" sourceLinked="1"/>
        <c:majorTickMark val="none"/>
        <c:minorTickMark val="none"/>
        <c:tickLblPos val="none"/>
        <c:crossAx val="305249664"/>
        <c:crosses val="max"/>
        <c:crossBetween val="between"/>
      </c:valAx>
      <c:catAx>
        <c:axId val="305249664"/>
        <c:scaling>
          <c:orientation val="minMax"/>
        </c:scaling>
        <c:delete val="1"/>
        <c:axPos val="b"/>
        <c:numFmt formatCode="General" sourceLinked="1"/>
        <c:majorTickMark val="none"/>
        <c:minorTickMark val="none"/>
        <c:tickLblPos val="none"/>
        <c:crossAx val="3052481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pt-BR" sz="1200"/>
              <a:t>Custo Total previsto por "Prioridade"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'Output Despesa'!$A$54</c:f>
              <c:strCache>
                <c:ptCount val="1"/>
                <c:pt idx="0">
                  <c:v>Essencial</c:v>
                </c:pt>
              </c:strCache>
            </c:strRef>
          </c:tx>
          <c:spPr>
            <a:solidFill>
              <a:schemeClr val="accent2"/>
            </a:solidFill>
            <a:ln>
              <a:noFill/>
            </a:ln>
            <a:effectLst/>
          </c:spPr>
          <c:cat>
            <c:strRef>
              <c:f>'Output Despesa'!$B$52:$K$53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Despesa'!$B$54:$K$54</c:f>
              <c:numCache>
                <c:formatCode>[$MZN]\ #,##0.00</c:formatCode>
                <c:ptCount val="10"/>
                <c:pt idx="0">
                  <c:v>73951563.797727272</c:v>
                </c:pt>
                <c:pt idx="1">
                  <c:v>75648677.846409082</c:v>
                </c:pt>
                <c:pt idx="2">
                  <c:v>77161651.40333727</c:v>
                </c:pt>
                <c:pt idx="3">
                  <c:v>78821287.364410132</c:v>
                </c:pt>
                <c:pt idx="4">
                  <c:v>80952225.86909461</c:v>
                </c:pt>
                <c:pt idx="5">
                  <c:v>83257300.773541272</c:v>
                </c:pt>
                <c:pt idx="6">
                  <c:v>85293933.840200752</c:v>
                </c:pt>
                <c:pt idx="7">
                  <c:v>86999812.517004773</c:v>
                </c:pt>
                <c:pt idx="8">
                  <c:v>89285690.282304645</c:v>
                </c:pt>
                <c:pt idx="9">
                  <c:v>90346301.502747327</c:v>
                </c:pt>
              </c:numCache>
            </c:numRef>
          </c:val>
          <c:extLst>
            <c:ext xmlns:c16="http://schemas.microsoft.com/office/drawing/2014/chart" uri="{C3380CC4-5D6E-409C-BE32-E72D297353CC}">
              <c16:uniqueId val="{00000000-F8EA-43AC-847B-7321694F2E5F}"/>
            </c:ext>
          </c:extLst>
        </c:ser>
        <c:ser>
          <c:idx val="1"/>
          <c:order val="1"/>
          <c:tx>
            <c:strRef>
              <c:f>'Output Despesa'!$A$55</c:f>
              <c:strCache>
                <c:ptCount val="1"/>
                <c:pt idx="0">
                  <c:v>Necessário</c:v>
                </c:pt>
              </c:strCache>
            </c:strRef>
          </c:tx>
          <c:spPr>
            <a:solidFill>
              <a:schemeClr val="accent4"/>
            </a:solidFill>
            <a:ln>
              <a:noFill/>
            </a:ln>
            <a:effectLst/>
          </c:spPr>
          <c:cat>
            <c:strRef>
              <c:f>'Output Despesa'!$B$52:$K$53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Despesa'!$B$55:$K$55</c:f>
              <c:numCache>
                <c:formatCode>[$MZN]\ #,##0.00</c:formatCode>
                <c:ptCount val="10"/>
                <c:pt idx="0">
                  <c:v>56240820.600000001</c:v>
                </c:pt>
                <c:pt idx="1">
                  <c:v>57412482.762000002</c:v>
                </c:pt>
                <c:pt idx="2">
                  <c:v>58560732.417240001</c:v>
                </c:pt>
                <c:pt idx="3">
                  <c:v>59783303.764807202</c:v>
                </c:pt>
                <c:pt idx="4">
                  <c:v>61526602.409902424</c:v>
                </c:pt>
                <c:pt idx="5">
                  <c:v>63317916.159994453</c:v>
                </c:pt>
                <c:pt idx="6">
                  <c:v>64692589.103365645</c:v>
                </c:pt>
                <c:pt idx="7">
                  <c:v>65986440.885432959</c:v>
                </c:pt>
                <c:pt idx="8">
                  <c:v>67881431.79878737</c:v>
                </c:pt>
                <c:pt idx="9">
                  <c:v>68170675.625018746</c:v>
                </c:pt>
              </c:numCache>
            </c:numRef>
          </c:val>
          <c:extLst>
            <c:ext xmlns:c16="http://schemas.microsoft.com/office/drawing/2014/chart" uri="{C3380CC4-5D6E-409C-BE32-E72D297353CC}">
              <c16:uniqueId val="{00000001-F8EA-43AC-847B-7321694F2E5F}"/>
            </c:ext>
          </c:extLst>
        </c:ser>
        <c:ser>
          <c:idx val="2"/>
          <c:order val="2"/>
          <c:tx>
            <c:strRef>
              <c:f>'Output Despesa'!$A$56</c:f>
              <c:strCache>
                <c:ptCount val="1"/>
                <c:pt idx="0">
                  <c:v>Desejável</c:v>
                </c:pt>
              </c:strCache>
            </c:strRef>
          </c:tx>
          <c:spPr>
            <a:solidFill>
              <a:schemeClr val="accent6"/>
            </a:solidFill>
            <a:ln>
              <a:noFill/>
            </a:ln>
            <a:effectLst/>
          </c:spPr>
          <c:cat>
            <c:strRef>
              <c:f>'Output Despesa'!$B$52:$K$53</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Despesa'!$B$56:$K$56</c:f>
              <c:numCache>
                <c:formatCode>[$MZN]\ #,##0.00</c:formatCode>
                <c:ptCount val="10"/>
                <c:pt idx="0">
                  <c:v>138822429.7681818</c:v>
                </c:pt>
                <c:pt idx="1">
                  <c:v>141625549.86354545</c:v>
                </c:pt>
                <c:pt idx="2">
                  <c:v>144458060.86081633</c:v>
                </c:pt>
                <c:pt idx="3">
                  <c:v>147354172.96910447</c:v>
                </c:pt>
                <c:pt idx="4">
                  <c:v>151746216.6587196</c:v>
                </c:pt>
                <c:pt idx="5">
                  <c:v>156291228.95814314</c:v>
                </c:pt>
                <c:pt idx="6">
                  <c:v>159454602.94498143</c:v>
                </c:pt>
                <c:pt idx="7">
                  <c:v>162643695.00388104</c:v>
                </c:pt>
                <c:pt idx="8">
                  <c:v>167487507.58708006</c:v>
                </c:pt>
                <c:pt idx="9">
                  <c:v>167600241.47026524</c:v>
                </c:pt>
              </c:numCache>
            </c:numRef>
          </c:val>
          <c:extLst>
            <c:ext xmlns:c16="http://schemas.microsoft.com/office/drawing/2014/chart" uri="{C3380CC4-5D6E-409C-BE32-E72D297353CC}">
              <c16:uniqueId val="{00000002-F8EA-43AC-847B-7321694F2E5F}"/>
            </c:ext>
          </c:extLst>
        </c:ser>
        <c:dLbls>
          <c:showLegendKey val="0"/>
          <c:showVal val="0"/>
          <c:showCatName val="0"/>
          <c:showSerName val="0"/>
          <c:showPercent val="0"/>
          <c:showBubbleSize val="0"/>
        </c:dLbls>
        <c:axId val="304802816"/>
        <c:axId val="304816896"/>
      </c:areaChart>
      <c:catAx>
        <c:axId val="304802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816896"/>
        <c:crosses val="autoZero"/>
        <c:auto val="1"/>
        <c:lblAlgn val="ctr"/>
        <c:lblOffset val="100"/>
        <c:noMultiLvlLbl val="0"/>
      </c:catAx>
      <c:valAx>
        <c:axId val="304816896"/>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802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pt-BR" sz="1200"/>
              <a:t>Essencial por Categoria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'Output Despesa'!$A$11</c:f>
              <c:strCache>
                <c:ptCount val="1"/>
                <c:pt idx="0">
                  <c:v>Recursos Humanos</c:v>
                </c:pt>
              </c:strCache>
            </c:strRef>
          </c:tx>
          <c:spPr>
            <a:solidFill>
              <a:schemeClr val="accent1"/>
            </a:solidFill>
            <a:ln>
              <a:noFill/>
            </a:ln>
            <a:effectLst/>
          </c:spPr>
          <c:cat>
            <c:strRef>
              <c:f>'Output Despesa'!$B$9:$K$10</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Despesa'!$B$11:$K$11</c:f>
              <c:numCache>
                <c:formatCode>[$MZN]\ #,##0.00</c:formatCode>
                <c:ptCount val="10"/>
                <c:pt idx="0">
                  <c:v>11188286.524999999</c:v>
                </c:pt>
                <c:pt idx="1">
                  <c:v>11412052.2555</c:v>
                </c:pt>
                <c:pt idx="2">
                  <c:v>11640293.30061</c:v>
                </c:pt>
                <c:pt idx="3">
                  <c:v>11989502.099628301</c:v>
                </c:pt>
                <c:pt idx="4">
                  <c:v>12349187.162617151</c:v>
                </c:pt>
                <c:pt idx="5">
                  <c:v>12596170.905869493</c:v>
                </c:pt>
                <c:pt idx="6">
                  <c:v>12974056.033045581</c:v>
                </c:pt>
                <c:pt idx="7">
                  <c:v>13233537.153706491</c:v>
                </c:pt>
                <c:pt idx="8">
                  <c:v>13564375.582549151</c:v>
                </c:pt>
                <c:pt idx="9">
                  <c:v>13835663.094200134</c:v>
                </c:pt>
              </c:numCache>
            </c:numRef>
          </c:val>
          <c:extLst>
            <c:ext xmlns:c16="http://schemas.microsoft.com/office/drawing/2014/chart" uri="{C3380CC4-5D6E-409C-BE32-E72D297353CC}">
              <c16:uniqueId val="{00000000-2B4E-4E90-96D9-7AA65ACAE15B}"/>
            </c:ext>
          </c:extLst>
        </c:ser>
        <c:ser>
          <c:idx val="1"/>
          <c:order val="1"/>
          <c:tx>
            <c:strRef>
              <c:f>'Output Despesa'!$A$12</c:f>
              <c:strCache>
                <c:ptCount val="1"/>
                <c:pt idx="0">
                  <c:v>Funcionamento</c:v>
                </c:pt>
              </c:strCache>
            </c:strRef>
          </c:tx>
          <c:spPr>
            <a:solidFill>
              <a:schemeClr val="accent2"/>
            </a:solidFill>
            <a:ln>
              <a:noFill/>
            </a:ln>
            <a:effectLst/>
          </c:spPr>
          <c:cat>
            <c:strRef>
              <c:f>'Output Despesa'!$B$9:$K$10</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Despesa'!$B$12:$K$12</c:f>
              <c:numCache>
                <c:formatCode>[$MZN]\ #,##0.00</c:formatCode>
                <c:ptCount val="10"/>
                <c:pt idx="0">
                  <c:v>21808277.272727273</c:v>
                </c:pt>
                <c:pt idx="1">
                  <c:v>22462525.59090909</c:v>
                </c:pt>
                <c:pt idx="2">
                  <c:v>22911776.102727272</c:v>
                </c:pt>
                <c:pt idx="3">
                  <c:v>23370011.624781817</c:v>
                </c:pt>
                <c:pt idx="4">
                  <c:v>23837411.857277457</c:v>
                </c:pt>
                <c:pt idx="5">
                  <c:v>24552534.212995782</c:v>
                </c:pt>
                <c:pt idx="6">
                  <c:v>25289110.23938565</c:v>
                </c:pt>
                <c:pt idx="7">
                  <c:v>25794892.44417337</c:v>
                </c:pt>
                <c:pt idx="8">
                  <c:v>26310790.293056838</c:v>
                </c:pt>
                <c:pt idx="9">
                  <c:v>27100114.001848541</c:v>
                </c:pt>
              </c:numCache>
            </c:numRef>
          </c:val>
          <c:extLst>
            <c:ext xmlns:c16="http://schemas.microsoft.com/office/drawing/2014/chart" uri="{C3380CC4-5D6E-409C-BE32-E72D297353CC}">
              <c16:uniqueId val="{00000001-2B4E-4E90-96D9-7AA65ACAE15B}"/>
            </c:ext>
          </c:extLst>
        </c:ser>
        <c:ser>
          <c:idx val="2"/>
          <c:order val="2"/>
          <c:tx>
            <c:strRef>
              <c:f>'Output Despesa'!$A$13</c:f>
              <c:strCache>
                <c:ptCount val="1"/>
                <c:pt idx="0">
                  <c:v>Investimento Geral</c:v>
                </c:pt>
              </c:strCache>
            </c:strRef>
          </c:tx>
          <c:spPr>
            <a:solidFill>
              <a:schemeClr val="accent3"/>
            </a:solidFill>
            <a:ln>
              <a:noFill/>
            </a:ln>
            <a:effectLst/>
          </c:spPr>
          <c:cat>
            <c:strRef>
              <c:f>'Output Despesa'!$B$9:$K$10</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Despesa'!$B$13:$K$13</c:f>
              <c:numCache>
                <c:formatCode>[$MZN]\ #,##0.00</c:formatCode>
                <c:ptCount val="10"/>
                <c:pt idx="0">
                  <c:v>40955000</c:v>
                </c:pt>
                <c:pt idx="1">
                  <c:v>41774100</c:v>
                </c:pt>
                <c:pt idx="2">
                  <c:v>42609582</c:v>
                </c:pt>
                <c:pt idx="3">
                  <c:v>43461773.640000008</c:v>
                </c:pt>
                <c:pt idx="4">
                  <c:v>44765626.849200003</c:v>
                </c:pt>
                <c:pt idx="5">
                  <c:v>46108595.654675998</c:v>
                </c:pt>
                <c:pt idx="6">
                  <c:v>47030767.567769527</c:v>
                </c:pt>
                <c:pt idx="7">
                  <c:v>47971382.919124916</c:v>
                </c:pt>
                <c:pt idx="8">
                  <c:v>49410524.406698659</c:v>
                </c:pt>
                <c:pt idx="9">
                  <c:v>49410524.406698659</c:v>
                </c:pt>
              </c:numCache>
            </c:numRef>
          </c:val>
          <c:extLst>
            <c:ext xmlns:c16="http://schemas.microsoft.com/office/drawing/2014/chart" uri="{C3380CC4-5D6E-409C-BE32-E72D297353CC}">
              <c16:uniqueId val="{00000002-2B4E-4E90-96D9-7AA65ACAE15B}"/>
            </c:ext>
          </c:extLst>
        </c:ser>
        <c:ser>
          <c:idx val="3"/>
          <c:order val="3"/>
          <c:tx>
            <c:strRef>
              <c:f>'Output Despesa'!#REF!</c:f>
              <c:strCache>
                <c:ptCount val="1"/>
                <c:pt idx="0">
                  <c:v>#REF!</c:v>
                </c:pt>
              </c:strCache>
            </c:strRef>
          </c:tx>
          <c:spPr>
            <a:solidFill>
              <a:schemeClr val="accent4"/>
            </a:solidFill>
            <a:ln>
              <a:noFill/>
            </a:ln>
            <a:effectLst/>
          </c:spPr>
          <c:cat>
            <c:strRef>
              <c:f>'Output Despesa'!$B$9:$K$10</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Despesa'!#REF!</c:f>
              <c:numCache>
                <c:formatCode>General</c:formatCode>
                <c:ptCount val="1"/>
                <c:pt idx="0">
                  <c:v>1</c:v>
                </c:pt>
              </c:numCache>
            </c:numRef>
          </c:val>
          <c:extLst>
            <c:ext xmlns:c16="http://schemas.microsoft.com/office/drawing/2014/chart" uri="{C3380CC4-5D6E-409C-BE32-E72D297353CC}">
              <c16:uniqueId val="{00000003-2B4E-4E90-96D9-7AA65ACAE15B}"/>
            </c:ext>
          </c:extLst>
        </c:ser>
        <c:dLbls>
          <c:showLegendKey val="0"/>
          <c:showVal val="0"/>
          <c:showCatName val="0"/>
          <c:showSerName val="0"/>
          <c:showPercent val="0"/>
          <c:showBubbleSize val="0"/>
        </c:dLbls>
        <c:axId val="304857472"/>
        <c:axId val="304859008"/>
      </c:areaChart>
      <c:catAx>
        <c:axId val="304857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859008"/>
        <c:crosses val="autoZero"/>
        <c:auto val="1"/>
        <c:lblAlgn val="ctr"/>
        <c:lblOffset val="100"/>
        <c:noMultiLvlLbl val="0"/>
      </c:catAx>
      <c:valAx>
        <c:axId val="304859008"/>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857472"/>
        <c:crosses val="autoZero"/>
        <c:crossBetween val="midCat"/>
      </c:valAx>
      <c:spPr>
        <a:noFill/>
        <a:ln>
          <a:noFill/>
        </a:ln>
        <a:effectLst/>
      </c:spPr>
    </c:plotArea>
    <c:legend>
      <c:legendPos val="b"/>
      <c:legendEntry>
        <c:idx val="3"/>
        <c:delete val="1"/>
      </c:legendEntry>
      <c:layout>
        <c:manualLayout>
          <c:xMode val="edge"/>
          <c:yMode val="edge"/>
          <c:x val="0.17877731590015658"/>
          <c:y val="0.89368335031283952"/>
          <c:w val="0.71759483825156478"/>
          <c:h val="8.896133933799749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pt-BR" sz="1200"/>
              <a:t>Necessário por Categoria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'Output Despesa'!$A$18</c:f>
              <c:strCache>
                <c:ptCount val="1"/>
                <c:pt idx="0">
                  <c:v>Recursos Humanos</c:v>
                </c:pt>
              </c:strCache>
            </c:strRef>
          </c:tx>
          <c:spPr>
            <a:solidFill>
              <a:schemeClr val="accent1"/>
            </a:solidFill>
            <a:ln>
              <a:noFill/>
            </a:ln>
            <a:effectLst/>
          </c:spPr>
          <c:cat>
            <c:strRef>
              <c:f>'Output Despesa'!$B$16:$K$17</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Despesa'!$B$18:$K$18</c:f>
              <c:numCache>
                <c:formatCode>[$MZN]\ #,##0.00</c:formatCode>
                <c:ptCount val="10"/>
                <c:pt idx="0">
                  <c:v>16124532.125</c:v>
                </c:pt>
                <c:pt idx="1">
                  <c:v>16447022.7675</c:v>
                </c:pt>
                <c:pt idx="2">
                  <c:v>16775963.22285</c:v>
                </c:pt>
                <c:pt idx="3">
                  <c:v>17279242.119535502</c:v>
                </c:pt>
                <c:pt idx="4">
                  <c:v>17797619.383121569</c:v>
                </c:pt>
                <c:pt idx="5">
                  <c:v>18153571.770783998</c:v>
                </c:pt>
                <c:pt idx="6">
                  <c:v>18698178.923907522</c:v>
                </c:pt>
                <c:pt idx="7">
                  <c:v>19072142.502385668</c:v>
                </c:pt>
                <c:pt idx="8">
                  <c:v>19548946.06494531</c:v>
                </c:pt>
                <c:pt idx="9">
                  <c:v>19939924.986244217</c:v>
                </c:pt>
              </c:numCache>
            </c:numRef>
          </c:val>
          <c:extLst>
            <c:ext xmlns:c16="http://schemas.microsoft.com/office/drawing/2014/chart" uri="{C3380CC4-5D6E-409C-BE32-E72D297353CC}">
              <c16:uniqueId val="{00000000-9B08-47F2-8030-875EA9C8C625}"/>
            </c:ext>
          </c:extLst>
        </c:ser>
        <c:ser>
          <c:idx val="1"/>
          <c:order val="1"/>
          <c:tx>
            <c:strRef>
              <c:f>'Output Despesa'!$A$19</c:f>
              <c:strCache>
                <c:ptCount val="1"/>
                <c:pt idx="0">
                  <c:v>Funcionamento</c:v>
                </c:pt>
              </c:strCache>
            </c:strRef>
          </c:tx>
          <c:spPr>
            <a:solidFill>
              <a:schemeClr val="accent2"/>
            </a:solidFill>
            <a:ln>
              <a:noFill/>
            </a:ln>
            <a:effectLst/>
          </c:spPr>
          <c:cat>
            <c:strRef>
              <c:f>'Output Despesa'!$B$16:$K$17</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Despesa'!$B$19:$K$19</c:f>
              <c:numCache>
                <c:formatCode>[$MZN]\ #,##0.00</c:formatCode>
                <c:ptCount val="10"/>
                <c:pt idx="0">
                  <c:v>26492852.272727273</c:v>
                </c:pt>
                <c:pt idx="1">
                  <c:v>27287637.84090909</c:v>
                </c:pt>
                <c:pt idx="2">
                  <c:v>27833390.597727273</c:v>
                </c:pt>
                <c:pt idx="3">
                  <c:v>28390058.409681819</c:v>
                </c:pt>
                <c:pt idx="4">
                  <c:v>28957859.577875458</c:v>
                </c:pt>
                <c:pt idx="5">
                  <c:v>29826595.365211722</c:v>
                </c:pt>
                <c:pt idx="6">
                  <c:v>30721393.226168066</c:v>
                </c:pt>
                <c:pt idx="7">
                  <c:v>31335821.090691436</c:v>
                </c:pt>
                <c:pt idx="8">
                  <c:v>31962537.512505267</c:v>
                </c:pt>
                <c:pt idx="9">
                  <c:v>32921413.637880422</c:v>
                </c:pt>
              </c:numCache>
            </c:numRef>
          </c:val>
          <c:extLst>
            <c:ext xmlns:c16="http://schemas.microsoft.com/office/drawing/2014/chart" uri="{C3380CC4-5D6E-409C-BE32-E72D297353CC}">
              <c16:uniqueId val="{00000001-9B08-47F2-8030-875EA9C8C625}"/>
            </c:ext>
          </c:extLst>
        </c:ser>
        <c:ser>
          <c:idx val="2"/>
          <c:order val="2"/>
          <c:tx>
            <c:strRef>
              <c:f>'Output Despesa'!$A$20</c:f>
              <c:strCache>
                <c:ptCount val="1"/>
                <c:pt idx="0">
                  <c:v>Investimento Geral</c:v>
                </c:pt>
              </c:strCache>
            </c:strRef>
          </c:tx>
          <c:spPr>
            <a:solidFill>
              <a:schemeClr val="accent3"/>
            </a:solidFill>
            <a:ln>
              <a:noFill/>
            </a:ln>
            <a:effectLst/>
          </c:spPr>
          <c:cat>
            <c:strRef>
              <c:f>'Output Despesa'!$B$16:$K$17</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Despesa'!$B$20:$K$20</c:f>
              <c:numCache>
                <c:formatCode>[$MZN]\ #,##0.00</c:formatCode>
                <c:ptCount val="10"/>
                <c:pt idx="0">
                  <c:v>87575000</c:v>
                </c:pt>
                <c:pt idx="1">
                  <c:v>89326500</c:v>
                </c:pt>
                <c:pt idx="2">
                  <c:v>91113030</c:v>
                </c:pt>
                <c:pt idx="3">
                  <c:v>92935290.600000009</c:v>
                </c:pt>
                <c:pt idx="4">
                  <c:v>95723349.318000019</c:v>
                </c:pt>
                <c:pt idx="5">
                  <c:v>98595049.797540009</c:v>
                </c:pt>
                <c:pt idx="6">
                  <c:v>100566950.79349081</c:v>
                </c:pt>
                <c:pt idx="7">
                  <c:v>102578289.80936062</c:v>
                </c:pt>
                <c:pt idx="8">
                  <c:v>105655638.50364144</c:v>
                </c:pt>
                <c:pt idx="9">
                  <c:v>105655638.50364144</c:v>
                </c:pt>
              </c:numCache>
            </c:numRef>
          </c:val>
          <c:extLst>
            <c:ext xmlns:c16="http://schemas.microsoft.com/office/drawing/2014/chart" uri="{C3380CC4-5D6E-409C-BE32-E72D297353CC}">
              <c16:uniqueId val="{00000002-9B08-47F2-8030-875EA9C8C625}"/>
            </c:ext>
          </c:extLst>
        </c:ser>
        <c:ser>
          <c:idx val="3"/>
          <c:order val="3"/>
          <c:tx>
            <c:strRef>
              <c:f>'Output Despesa'!#REF!</c:f>
              <c:strCache>
                <c:ptCount val="1"/>
                <c:pt idx="0">
                  <c:v>#REF!</c:v>
                </c:pt>
              </c:strCache>
            </c:strRef>
          </c:tx>
          <c:spPr>
            <a:solidFill>
              <a:schemeClr val="accent4"/>
            </a:solidFill>
            <a:ln>
              <a:noFill/>
            </a:ln>
            <a:effectLst/>
          </c:spPr>
          <c:cat>
            <c:strRef>
              <c:f>'Output Despesa'!$B$16:$K$17</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Despesa'!#REF!</c:f>
              <c:numCache>
                <c:formatCode>General</c:formatCode>
                <c:ptCount val="1"/>
                <c:pt idx="0">
                  <c:v>1</c:v>
                </c:pt>
              </c:numCache>
            </c:numRef>
          </c:val>
          <c:extLst>
            <c:ext xmlns:c16="http://schemas.microsoft.com/office/drawing/2014/chart" uri="{C3380CC4-5D6E-409C-BE32-E72D297353CC}">
              <c16:uniqueId val="{00000003-9B08-47F2-8030-875EA9C8C625}"/>
            </c:ext>
          </c:extLst>
        </c:ser>
        <c:dLbls>
          <c:showLegendKey val="0"/>
          <c:showVal val="0"/>
          <c:showCatName val="0"/>
          <c:showSerName val="0"/>
          <c:showPercent val="0"/>
          <c:showBubbleSize val="0"/>
        </c:dLbls>
        <c:axId val="304912256"/>
        <c:axId val="304913792"/>
      </c:areaChart>
      <c:catAx>
        <c:axId val="304912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913792"/>
        <c:crosses val="autoZero"/>
        <c:auto val="1"/>
        <c:lblAlgn val="ctr"/>
        <c:lblOffset val="100"/>
        <c:noMultiLvlLbl val="0"/>
      </c:catAx>
      <c:valAx>
        <c:axId val="304913792"/>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912256"/>
        <c:crosses val="autoZero"/>
        <c:crossBetween val="midCat"/>
      </c:valAx>
      <c:spPr>
        <a:noFill/>
        <a:ln>
          <a:noFill/>
        </a:ln>
        <a:effectLst/>
      </c:spPr>
    </c:plotArea>
    <c:legend>
      <c:legendPos val="b"/>
      <c:legendEntry>
        <c:idx val="3"/>
        <c:delete val="1"/>
      </c:legendEntry>
      <c:layout>
        <c:manualLayout>
          <c:xMode val="edge"/>
          <c:yMode val="edge"/>
          <c:x val="0.17526277351504491"/>
          <c:y val="0.88063588047949248"/>
          <c:w val="0.6755385130937458"/>
          <c:h val="9.234189427217474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25" footer="0.3149606200000002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pt-BR" sz="1200"/>
              <a:t>Desejável por Categoria</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areaChart>
        <c:grouping val="stacked"/>
        <c:varyColors val="0"/>
        <c:ser>
          <c:idx val="0"/>
          <c:order val="0"/>
          <c:tx>
            <c:strRef>
              <c:f>'Output Despesa'!$A$25</c:f>
              <c:strCache>
                <c:ptCount val="1"/>
                <c:pt idx="0">
                  <c:v>Recursos Humanos</c:v>
                </c:pt>
              </c:strCache>
            </c:strRef>
          </c:tx>
          <c:spPr>
            <a:solidFill>
              <a:schemeClr val="accent1"/>
            </a:solidFill>
            <a:ln>
              <a:noFill/>
            </a:ln>
            <a:effectLst/>
          </c:spPr>
          <c:cat>
            <c:strRef>
              <c:f>'Output Despesa'!$B$23:$K$24</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Despesa'!$B$25:$K$25</c:f>
              <c:numCache>
                <c:formatCode>[$MZN]\ #,##0.00</c:formatCode>
                <c:ptCount val="10"/>
                <c:pt idx="0">
                  <c:v>16792630.074999999</c:v>
                </c:pt>
                <c:pt idx="1">
                  <c:v>17128482.6765</c:v>
                </c:pt>
                <c:pt idx="2">
                  <c:v>17471052.330030002</c:v>
                </c:pt>
                <c:pt idx="3">
                  <c:v>17995183.899930902</c:v>
                </c:pt>
                <c:pt idx="4">
                  <c:v>18535039.416928831</c:v>
                </c:pt>
                <c:pt idx="5">
                  <c:v>18905740.205267407</c:v>
                </c:pt>
                <c:pt idx="6">
                  <c:v>19472912.41142543</c:v>
                </c:pt>
                <c:pt idx="7">
                  <c:v>19862370.659653936</c:v>
                </c:pt>
                <c:pt idx="8">
                  <c:v>20358929.926145285</c:v>
                </c:pt>
                <c:pt idx="9">
                  <c:v>20766108.524668191</c:v>
                </c:pt>
              </c:numCache>
            </c:numRef>
          </c:val>
          <c:extLst>
            <c:ext xmlns:c16="http://schemas.microsoft.com/office/drawing/2014/chart" uri="{C3380CC4-5D6E-409C-BE32-E72D297353CC}">
              <c16:uniqueId val="{00000000-3369-4B77-BDD8-1FB22269DE9E}"/>
            </c:ext>
          </c:extLst>
        </c:ser>
        <c:ser>
          <c:idx val="1"/>
          <c:order val="1"/>
          <c:tx>
            <c:strRef>
              <c:f>'Output Despesa'!$A$26</c:f>
              <c:strCache>
                <c:ptCount val="1"/>
                <c:pt idx="0">
                  <c:v>Funcionamento</c:v>
                </c:pt>
              </c:strCache>
            </c:strRef>
          </c:tx>
          <c:spPr>
            <a:solidFill>
              <a:schemeClr val="accent2"/>
            </a:solidFill>
            <a:ln>
              <a:noFill/>
            </a:ln>
            <a:effectLst/>
          </c:spPr>
          <c:cat>
            <c:strRef>
              <c:f>'Output Despesa'!$B$23:$K$24</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Despesa'!$B$26:$K$26</c:f>
              <c:numCache>
                <c:formatCode>[$MZN]\ #,##0.00</c:formatCode>
                <c:ptCount val="10"/>
                <c:pt idx="0">
                  <c:v>29160002.272727273</c:v>
                </c:pt>
                <c:pt idx="1">
                  <c:v>30034802.34090909</c:v>
                </c:pt>
                <c:pt idx="2">
                  <c:v>30635498.387727272</c:v>
                </c:pt>
                <c:pt idx="3">
                  <c:v>31248208.355481818</c:v>
                </c:pt>
                <c:pt idx="4">
                  <c:v>31873172.522591457</c:v>
                </c:pt>
                <c:pt idx="5">
                  <c:v>32829367.698269203</c:v>
                </c:pt>
                <c:pt idx="6">
                  <c:v>33814248.729217269</c:v>
                </c:pt>
                <c:pt idx="7">
                  <c:v>34490533.703801624</c:v>
                </c:pt>
                <c:pt idx="8">
                  <c:v>35180344.37787766</c:v>
                </c:pt>
                <c:pt idx="9">
                  <c:v>36235754.709213987</c:v>
                </c:pt>
              </c:numCache>
            </c:numRef>
          </c:val>
          <c:extLst>
            <c:ext xmlns:c16="http://schemas.microsoft.com/office/drawing/2014/chart" uri="{C3380CC4-5D6E-409C-BE32-E72D297353CC}">
              <c16:uniqueId val="{00000001-3369-4B77-BDD8-1FB22269DE9E}"/>
            </c:ext>
          </c:extLst>
        </c:ser>
        <c:ser>
          <c:idx val="2"/>
          <c:order val="2"/>
          <c:tx>
            <c:strRef>
              <c:f>'Output Despesa'!$A$27</c:f>
              <c:strCache>
                <c:ptCount val="1"/>
                <c:pt idx="0">
                  <c:v>Investimento Geral</c:v>
                </c:pt>
              </c:strCache>
            </c:strRef>
          </c:tx>
          <c:spPr>
            <a:solidFill>
              <a:schemeClr val="accent3"/>
            </a:solidFill>
            <a:ln>
              <a:noFill/>
            </a:ln>
            <a:effectLst/>
          </c:spPr>
          <c:cat>
            <c:strRef>
              <c:f>'Output Despesa'!$B$23:$K$24</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Despesa'!$B$27:$K$27</c:f>
              <c:numCache>
                <c:formatCode>[$MZN]\ #,##0.00</c:formatCode>
                <c:ptCount val="10"/>
                <c:pt idx="0">
                  <c:v>223062181.81818181</c:v>
                </c:pt>
                <c:pt idx="1">
                  <c:v>227523425.45454544</c:v>
                </c:pt>
                <c:pt idx="2">
                  <c:v>232073893.96363634</c:v>
                </c:pt>
                <c:pt idx="3">
                  <c:v>236715371.8429091</c:v>
                </c:pt>
                <c:pt idx="4">
                  <c:v>243816832.99819636</c:v>
                </c:pt>
                <c:pt idx="5">
                  <c:v>251131337.98814225</c:v>
                </c:pt>
                <c:pt idx="6">
                  <c:v>256153964.74790514</c:v>
                </c:pt>
                <c:pt idx="7">
                  <c:v>261277044.04286319</c:v>
                </c:pt>
                <c:pt idx="8">
                  <c:v>269115355.36414915</c:v>
                </c:pt>
                <c:pt idx="9">
                  <c:v>269115355.36414915</c:v>
                </c:pt>
              </c:numCache>
            </c:numRef>
          </c:val>
          <c:extLst>
            <c:ext xmlns:c16="http://schemas.microsoft.com/office/drawing/2014/chart" uri="{C3380CC4-5D6E-409C-BE32-E72D297353CC}">
              <c16:uniqueId val="{00000002-3369-4B77-BDD8-1FB22269DE9E}"/>
            </c:ext>
          </c:extLst>
        </c:ser>
        <c:ser>
          <c:idx val="3"/>
          <c:order val="3"/>
          <c:tx>
            <c:strRef>
              <c:f>'Output Despesa'!#REF!</c:f>
              <c:strCache>
                <c:ptCount val="1"/>
                <c:pt idx="0">
                  <c:v>#REF!</c:v>
                </c:pt>
              </c:strCache>
            </c:strRef>
          </c:tx>
          <c:spPr>
            <a:solidFill>
              <a:schemeClr val="accent4"/>
            </a:solidFill>
            <a:ln>
              <a:noFill/>
            </a:ln>
            <a:effectLst/>
          </c:spPr>
          <c:cat>
            <c:strRef>
              <c:f>'Output Despesa'!$B$23:$K$24</c:f>
              <c:strCache>
                <c:ptCount val="10"/>
                <c:pt idx="0">
                  <c:v>Ano 1</c:v>
                </c:pt>
                <c:pt idx="1">
                  <c:v>Ano 2</c:v>
                </c:pt>
                <c:pt idx="2">
                  <c:v>Ano 3</c:v>
                </c:pt>
                <c:pt idx="3">
                  <c:v>Ano 4</c:v>
                </c:pt>
                <c:pt idx="4">
                  <c:v>Ano 5</c:v>
                </c:pt>
                <c:pt idx="5">
                  <c:v>Ano 6</c:v>
                </c:pt>
                <c:pt idx="6">
                  <c:v>Ano 7</c:v>
                </c:pt>
                <c:pt idx="7">
                  <c:v>Ano 8</c:v>
                </c:pt>
                <c:pt idx="8">
                  <c:v>Ano 9</c:v>
                </c:pt>
                <c:pt idx="9">
                  <c:v>Ano 10</c:v>
                </c:pt>
              </c:strCache>
            </c:strRef>
          </c:cat>
          <c:val>
            <c:numRef>
              <c:f>'Output Despesa'!#REF!</c:f>
              <c:numCache>
                <c:formatCode>General</c:formatCode>
                <c:ptCount val="1"/>
                <c:pt idx="0">
                  <c:v>1</c:v>
                </c:pt>
              </c:numCache>
            </c:numRef>
          </c:val>
          <c:extLst>
            <c:ext xmlns:c16="http://schemas.microsoft.com/office/drawing/2014/chart" uri="{C3380CC4-5D6E-409C-BE32-E72D297353CC}">
              <c16:uniqueId val="{00000003-3369-4B77-BDD8-1FB22269DE9E}"/>
            </c:ext>
          </c:extLst>
        </c:ser>
        <c:dLbls>
          <c:showLegendKey val="0"/>
          <c:showVal val="0"/>
          <c:showCatName val="0"/>
          <c:showSerName val="0"/>
          <c:showPercent val="0"/>
          <c:showBubbleSize val="0"/>
        </c:dLbls>
        <c:axId val="304975232"/>
        <c:axId val="304985216"/>
      </c:areaChart>
      <c:catAx>
        <c:axId val="304975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985216"/>
        <c:crosses val="autoZero"/>
        <c:auto val="1"/>
        <c:lblAlgn val="ctr"/>
        <c:lblOffset val="100"/>
        <c:noMultiLvlLbl val="0"/>
      </c:catAx>
      <c:valAx>
        <c:axId val="304985216"/>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4975232"/>
        <c:crosses val="autoZero"/>
        <c:crossBetween val="midCat"/>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BR" sz="1200" b="0" i="0" u="none" strike="noStrike" kern="1200" spc="0" baseline="0">
                <a:solidFill>
                  <a:sysClr val="windowText" lastClr="000000">
                    <a:lumMod val="65000"/>
                    <a:lumOff val="35000"/>
                  </a:sysClr>
                </a:solidFill>
                <a:latin typeface="+mj-lt"/>
                <a:ea typeface="+mn-ea"/>
                <a:cs typeface="+mn-cs"/>
              </a:defRPr>
            </a:pPr>
            <a:r>
              <a:rPr lang="pt-BR" sz="1200" b="0" i="0" u="none" strike="noStrike" kern="1200" spc="0" baseline="0">
                <a:solidFill>
                  <a:sysClr val="windowText" lastClr="000000">
                    <a:lumMod val="65000"/>
                    <a:lumOff val="35000"/>
                  </a:sysClr>
                </a:solidFill>
                <a:latin typeface="+mj-lt"/>
                <a:ea typeface="+mn-ea"/>
                <a:cs typeface="+mn-cs"/>
              </a:rPr>
              <a:t>Total por Tipo de Financiamento</a:t>
            </a:r>
          </a:p>
        </c:rich>
      </c:tx>
      <c:overlay val="0"/>
      <c:spPr>
        <a:noFill/>
        <a:ln>
          <a:noFill/>
        </a:ln>
        <a:effectLst/>
      </c:spPr>
      <c:txPr>
        <a:bodyPr rot="0" spcFirstLastPara="1" vertOverflow="ellipsis" vert="horz" wrap="square" anchor="ctr" anchorCtr="1"/>
        <a:lstStyle/>
        <a:p>
          <a:pPr algn="ctr" rtl="0">
            <a:defRPr lang="pt-BR" sz="1200" b="0" i="0" u="none" strike="noStrike" kern="1200" spc="0" baseline="0">
              <a:solidFill>
                <a:sysClr val="windowText" lastClr="000000">
                  <a:lumMod val="65000"/>
                  <a:lumOff val="35000"/>
                </a:sysClr>
              </a:solidFill>
              <a:latin typeface="+mj-lt"/>
              <a:ea typeface="+mn-ea"/>
              <a:cs typeface="+mn-cs"/>
            </a:defRPr>
          </a:pPr>
          <a:endParaRPr lang="en-US"/>
        </a:p>
      </c:txPr>
    </c:title>
    <c:autoTitleDeleted val="0"/>
    <c:plotArea>
      <c:layout/>
      <c:barChart>
        <c:barDir val="col"/>
        <c:grouping val="stacked"/>
        <c:varyColors val="0"/>
        <c:ser>
          <c:idx val="1"/>
          <c:order val="1"/>
          <c:tx>
            <c:strRef>
              <c:f>'Output Financiamento'!$A$5</c:f>
              <c:strCache>
                <c:ptCount val="1"/>
                <c:pt idx="0">
                  <c:v>Financiamento do estado</c:v>
                </c:pt>
              </c:strCache>
            </c:strRef>
          </c:tx>
          <c:spPr>
            <a:solidFill>
              <a:schemeClr val="accent2"/>
            </a:solidFill>
            <a:ln>
              <a:noFill/>
            </a:ln>
            <a:effectLst/>
          </c:spPr>
          <c:invertIfNegative val="0"/>
          <c:cat>
            <c:numRef>
              <c:f>'Output Financiamento'!$B$4:$K$4</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Financiamento'!$B$5:$K$5</c:f>
              <c:numCache>
                <c:formatCode>[$MZN]\ #,##0.00</c:formatCode>
                <c:ptCount val="10"/>
                <c:pt idx="0">
                  <c:v>88835469.149999991</c:v>
                </c:pt>
                <c:pt idx="1">
                  <c:v>128100533.2245</c:v>
                </c:pt>
                <c:pt idx="2">
                  <c:v>61812543.88899</c:v>
                </c:pt>
                <c:pt idx="3">
                  <c:v>63048794.766769804</c:v>
                </c:pt>
                <c:pt idx="4">
                  <c:v>64309770.662105203</c:v>
                </c:pt>
                <c:pt idx="5">
                  <c:v>66239063.781968363</c:v>
                </c:pt>
                <c:pt idx="6">
                  <c:v>68226235.695427418</c:v>
                </c:pt>
                <c:pt idx="7">
                  <c:v>69590760.409335971</c:v>
                </c:pt>
                <c:pt idx="8">
                  <c:v>70982575.617522672</c:v>
                </c:pt>
                <c:pt idx="9">
                  <c:v>73112052.886048362</c:v>
                </c:pt>
              </c:numCache>
            </c:numRef>
          </c:val>
          <c:extLst>
            <c:ext xmlns:c16="http://schemas.microsoft.com/office/drawing/2014/chart" uri="{C3380CC4-5D6E-409C-BE32-E72D297353CC}">
              <c16:uniqueId val="{00000000-F475-4D83-8125-0870802DA68B}"/>
            </c:ext>
          </c:extLst>
        </c:ser>
        <c:ser>
          <c:idx val="2"/>
          <c:order val="2"/>
          <c:tx>
            <c:strRef>
              <c:f>'Output Financiamento'!$A$6</c:f>
              <c:strCache>
                <c:ptCount val="1"/>
                <c:pt idx="0">
                  <c:v>Doadores</c:v>
                </c:pt>
              </c:strCache>
            </c:strRef>
          </c:tx>
          <c:spPr>
            <a:solidFill>
              <a:schemeClr val="accent3"/>
            </a:solidFill>
            <a:ln>
              <a:noFill/>
            </a:ln>
            <a:effectLst/>
          </c:spPr>
          <c:invertIfNegative val="0"/>
          <c:cat>
            <c:numRef>
              <c:f>'Output Financiamento'!$B$4:$K$4</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Financiamento'!$B$6:$K$6</c:f>
              <c:numCache>
                <c:formatCode>[$MZN]\ #,##0.00</c:formatCode>
                <c:ptCount val="10"/>
                <c:pt idx="0">
                  <c:v>25168151.5</c:v>
                </c:pt>
                <c:pt idx="1">
                  <c:v>25791000</c:v>
                </c:pt>
                <c:pt idx="2">
                  <c:v>26107500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5-4D83-8125-0870802DA68B}"/>
            </c:ext>
          </c:extLst>
        </c:ser>
        <c:ser>
          <c:idx val="3"/>
          <c:order val="3"/>
          <c:tx>
            <c:strRef>
              <c:f>'Output Financiamento'!$A$7</c:f>
              <c:strCache>
                <c:ptCount val="1"/>
                <c:pt idx="0">
                  <c:v>Receitas proprias</c:v>
                </c:pt>
              </c:strCache>
            </c:strRef>
          </c:tx>
          <c:spPr>
            <a:solidFill>
              <a:schemeClr val="accent4"/>
            </a:solidFill>
            <a:ln>
              <a:noFill/>
            </a:ln>
            <a:effectLst/>
          </c:spPr>
          <c:invertIfNegative val="0"/>
          <c:cat>
            <c:numRef>
              <c:f>'Output Financiamento'!$B$4:$K$4</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Financiamento'!$B$7:$K$7</c:f>
              <c:numCache>
                <c:formatCode>[$MZN]\ #,##0.00</c:formatCode>
                <c:ptCount val="10"/>
                <c:pt idx="0">
                  <c:v>4034837.333333333</c:v>
                </c:pt>
                <c:pt idx="1">
                  <c:v>4034837.333333333</c:v>
                </c:pt>
                <c:pt idx="2">
                  <c:v>4034837.333333333</c:v>
                </c:pt>
                <c:pt idx="3">
                  <c:v>4034837.333333333</c:v>
                </c:pt>
                <c:pt idx="4">
                  <c:v>4034837.333333333</c:v>
                </c:pt>
                <c:pt idx="5">
                  <c:v>4034837.333333333</c:v>
                </c:pt>
                <c:pt idx="6">
                  <c:v>4034837.333333333</c:v>
                </c:pt>
                <c:pt idx="7">
                  <c:v>4034837.333333333</c:v>
                </c:pt>
                <c:pt idx="8">
                  <c:v>4034837.333333333</c:v>
                </c:pt>
                <c:pt idx="9">
                  <c:v>4034837.333333333</c:v>
                </c:pt>
              </c:numCache>
            </c:numRef>
          </c:val>
          <c:extLst>
            <c:ext xmlns:c16="http://schemas.microsoft.com/office/drawing/2014/chart" uri="{C3380CC4-5D6E-409C-BE32-E72D297353CC}">
              <c16:uniqueId val="{00000002-F475-4D83-8125-0870802DA68B}"/>
            </c:ext>
          </c:extLst>
        </c:ser>
        <c:dLbls>
          <c:showLegendKey val="0"/>
          <c:showVal val="0"/>
          <c:showCatName val="0"/>
          <c:showSerName val="0"/>
          <c:showPercent val="0"/>
          <c:showBubbleSize val="0"/>
        </c:dLbls>
        <c:gapWidth val="150"/>
        <c:overlap val="100"/>
        <c:axId val="305020928"/>
        <c:axId val="305022464"/>
        <c:extLst>
          <c:ext xmlns:c15="http://schemas.microsoft.com/office/drawing/2012/chart" uri="{02D57815-91ED-43cb-92C2-25804820EDAC}">
            <c15:filteredBarSeries>
              <c15:ser>
                <c:idx val="0"/>
                <c:order val="0"/>
                <c:tx>
                  <c:strRef>
                    <c:extLst>
                      <c:ext uri="{02D57815-91ED-43cb-92C2-25804820EDAC}">
                        <c15:formulaRef>
                          <c15:sqref>'Output Financiamento'!$A$4</c15:sqref>
                        </c15:formulaRef>
                      </c:ext>
                    </c:extLst>
                    <c:strCache>
                      <c:ptCount val="1"/>
                      <c:pt idx="0">
                        <c:v>Financiamento</c:v>
                      </c:pt>
                    </c:strCache>
                  </c:strRef>
                </c:tx>
                <c:spPr>
                  <a:solidFill>
                    <a:schemeClr val="accent1"/>
                  </a:solidFill>
                  <a:ln>
                    <a:noFill/>
                  </a:ln>
                  <a:effectLst/>
                </c:spPr>
                <c:invertIfNegative val="0"/>
                <c:cat>
                  <c:numRef>
                    <c:extLst>
                      <c:ext uri="{02D57815-91ED-43cb-92C2-25804820EDAC}">
                        <c15:formulaRef>
                          <c15:sqref>'Output Financiamento'!$B$4:$K$4</c15:sqref>
                        </c15:formulaRef>
                      </c:ext>
                    </c:extLst>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extLst>
                      <c:ext uri="{02D57815-91ED-43cb-92C2-25804820EDAC}">
                        <c15:formulaRef>
                          <c15:sqref>'Output Financiamento'!$B$4:$K$4</c15:sqref>
                        </c15:formulaRef>
                      </c:ext>
                    </c:extLst>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val>
                <c:extLst>
                  <c:ext xmlns:c16="http://schemas.microsoft.com/office/drawing/2014/chart" uri="{C3380CC4-5D6E-409C-BE32-E72D297353CC}">
                    <c16:uniqueId val="{00000003-F475-4D83-8125-0870802DA68B}"/>
                  </c:ext>
                </c:extLst>
              </c15:ser>
            </c15:filteredBarSeries>
          </c:ext>
        </c:extLst>
      </c:barChart>
      <c:catAx>
        <c:axId val="305020928"/>
        <c:scaling>
          <c:orientation val="minMax"/>
        </c:scaling>
        <c:delete val="1"/>
        <c:axPos val="b"/>
        <c:numFmt formatCode="General" sourceLinked="1"/>
        <c:majorTickMark val="none"/>
        <c:minorTickMark val="none"/>
        <c:tickLblPos val="none"/>
        <c:crossAx val="305022464"/>
        <c:crosses val="autoZero"/>
        <c:auto val="1"/>
        <c:lblAlgn val="ctr"/>
        <c:lblOffset val="100"/>
        <c:noMultiLvlLbl val="0"/>
      </c:catAx>
      <c:valAx>
        <c:axId val="305022464"/>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502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pt-B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BR" sz="1200" b="0" i="0" u="none" strike="noStrike" kern="1200" spc="0" baseline="0">
                <a:solidFill>
                  <a:sysClr val="windowText" lastClr="000000">
                    <a:lumMod val="65000"/>
                    <a:lumOff val="35000"/>
                  </a:sysClr>
                </a:solidFill>
                <a:latin typeface="+mj-lt"/>
                <a:ea typeface="+mn-ea"/>
                <a:cs typeface="+mn-cs"/>
              </a:defRPr>
            </a:pPr>
            <a:r>
              <a:rPr lang="pt-BR" sz="1200" b="0" i="0" u="none" strike="noStrike" kern="1200" spc="0" baseline="0">
                <a:solidFill>
                  <a:sysClr val="windowText" lastClr="000000">
                    <a:lumMod val="65000"/>
                    <a:lumOff val="35000"/>
                  </a:sysClr>
                </a:solidFill>
                <a:latin typeface="+mj-lt"/>
                <a:ea typeface="+mn-ea"/>
                <a:cs typeface="+mn-cs"/>
              </a:rPr>
              <a:t>Financiamento Totais por Categoria</a:t>
            </a:r>
          </a:p>
        </c:rich>
      </c:tx>
      <c:overlay val="0"/>
      <c:spPr>
        <a:noFill/>
        <a:ln>
          <a:noFill/>
        </a:ln>
        <a:effectLst/>
      </c:spPr>
      <c:txPr>
        <a:bodyPr rot="0" spcFirstLastPara="1" vertOverflow="ellipsis" vert="horz" wrap="square" anchor="ctr" anchorCtr="1"/>
        <a:lstStyle/>
        <a:p>
          <a:pPr algn="ctr" rtl="0">
            <a:defRPr lang="pt-BR" sz="1200" b="0" i="0" u="none" strike="noStrike" kern="1200" spc="0" baseline="0">
              <a:solidFill>
                <a:sysClr val="windowText" lastClr="000000">
                  <a:lumMod val="65000"/>
                  <a:lumOff val="35000"/>
                </a:sysClr>
              </a:solidFill>
              <a:latin typeface="+mj-lt"/>
              <a:ea typeface="+mn-ea"/>
              <a:cs typeface="+mn-cs"/>
            </a:defRPr>
          </a:pPr>
          <a:endParaRPr lang="en-US"/>
        </a:p>
      </c:txPr>
    </c:title>
    <c:autoTitleDeleted val="0"/>
    <c:plotArea>
      <c:layout/>
      <c:areaChart>
        <c:grouping val="stacked"/>
        <c:varyColors val="0"/>
        <c:ser>
          <c:idx val="0"/>
          <c:order val="0"/>
          <c:tx>
            <c:strRef>
              <c:f>'Output Financiamento'!$A$12</c:f>
              <c:strCache>
                <c:ptCount val="1"/>
                <c:pt idx="0">
                  <c:v>Recursos Humanos</c:v>
                </c:pt>
              </c:strCache>
            </c:strRef>
          </c:tx>
          <c:spPr>
            <a:solidFill>
              <a:schemeClr val="accent1"/>
            </a:solidFill>
            <a:ln>
              <a:noFill/>
            </a:ln>
            <a:effectLst/>
          </c:spPr>
          <c:cat>
            <c:numRef>
              <c:f>'Output Financiamento'!$B$11:$K$11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Financiamento'!$B$12:$K$12</c:f>
              <c:numCache>
                <c:formatCode>[$MZN]\ #,##0.00</c:formatCode>
                <c:ptCount val="10"/>
                <c:pt idx="0">
                  <c:v>27737196.199999996</c:v>
                </c:pt>
                <c:pt idx="1">
                  <c:v>27655000</c:v>
                </c:pt>
                <c:pt idx="2">
                  <c:v>28999208.439219996</c:v>
                </c:pt>
                <c:pt idx="3">
                  <c:v>20072282.608004402</c:v>
                </c:pt>
                <c:pt idx="4">
                  <c:v>20473728.260164492</c:v>
                </c:pt>
                <c:pt idx="5">
                  <c:v>21087940.107969429</c:v>
                </c:pt>
                <c:pt idx="6">
                  <c:v>21720578.311208509</c:v>
                </c:pt>
                <c:pt idx="7">
                  <c:v>22154989.877432685</c:v>
                </c:pt>
                <c:pt idx="8">
                  <c:v>22598089.67498133</c:v>
                </c:pt>
                <c:pt idx="9">
                  <c:v>23276032.365230773</c:v>
                </c:pt>
              </c:numCache>
            </c:numRef>
          </c:val>
          <c:extLst>
            <c:ext xmlns:c16="http://schemas.microsoft.com/office/drawing/2014/chart" uri="{C3380CC4-5D6E-409C-BE32-E72D297353CC}">
              <c16:uniqueId val="{00000000-05FC-4153-8F4E-494359F7E05A}"/>
            </c:ext>
          </c:extLst>
        </c:ser>
        <c:ser>
          <c:idx val="1"/>
          <c:order val="1"/>
          <c:tx>
            <c:strRef>
              <c:f>'Output Financiamento'!$A$13</c:f>
              <c:strCache>
                <c:ptCount val="1"/>
                <c:pt idx="0">
                  <c:v>Bens e serviços</c:v>
                </c:pt>
              </c:strCache>
            </c:strRef>
          </c:tx>
          <c:spPr>
            <a:solidFill>
              <a:schemeClr val="accent2"/>
            </a:solidFill>
            <a:ln>
              <a:noFill/>
            </a:ln>
            <a:effectLst/>
          </c:spPr>
          <c:cat>
            <c:numRef>
              <c:f>'Output Financiamento'!$B$11:$K$11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Financiamento'!$B$13:$K$13</c:f>
              <c:numCache>
                <c:formatCode>[$MZN]\ #,##0.00</c:formatCode>
                <c:ptCount val="10"/>
                <c:pt idx="0">
                  <c:v>48510448.450000003</c:v>
                </c:pt>
                <c:pt idx="1">
                  <c:v>46835000</c:v>
                </c:pt>
                <c:pt idx="2">
                  <c:v>50856835.449770004</c:v>
                </c:pt>
                <c:pt idx="3">
                  <c:v>42976512.158765398</c:v>
                </c:pt>
                <c:pt idx="4">
                  <c:v>43836042.401940711</c:v>
                </c:pt>
                <c:pt idx="5">
                  <c:v>45151123.67399893</c:v>
                </c:pt>
                <c:pt idx="6">
                  <c:v>46505657.384218901</c:v>
                </c:pt>
                <c:pt idx="7">
                  <c:v>47435770.531903274</c:v>
                </c:pt>
                <c:pt idx="8">
                  <c:v>48384485.942541346</c:v>
                </c:pt>
                <c:pt idx="9">
                  <c:v>49836020.520817593</c:v>
                </c:pt>
              </c:numCache>
            </c:numRef>
          </c:val>
          <c:extLst>
            <c:ext xmlns:c16="http://schemas.microsoft.com/office/drawing/2014/chart" uri="{C3380CC4-5D6E-409C-BE32-E72D297353CC}">
              <c16:uniqueId val="{00000001-05FC-4153-8F4E-494359F7E05A}"/>
            </c:ext>
          </c:extLst>
        </c:ser>
        <c:ser>
          <c:idx val="2"/>
          <c:order val="2"/>
          <c:tx>
            <c:strRef>
              <c:f>'Output Financiamento'!$A$14</c:f>
              <c:strCache>
                <c:ptCount val="1"/>
                <c:pt idx="0">
                  <c:v>Investimentos</c:v>
                </c:pt>
              </c:strCache>
            </c:strRef>
          </c:tx>
          <c:spPr>
            <a:solidFill>
              <a:schemeClr val="accent3"/>
            </a:solidFill>
            <a:ln>
              <a:noFill/>
            </a:ln>
            <a:effectLst/>
          </c:spPr>
          <c:cat>
            <c:numRef>
              <c:f>'Output Financiamento'!$B$11:$K$11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'Output Financiamento'!$B$14:$K$14</c:f>
              <c:numCache>
                <c:formatCode>[$MZN]\ #,##0.00</c:formatCode>
                <c:ptCount val="10"/>
                <c:pt idx="0">
                  <c:v>37755976</c:v>
                </c:pt>
                <c:pt idx="1">
                  <c:v>75411000</c:v>
                </c:pt>
                <c:pt idx="2">
                  <c:v>8064000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FC-4153-8F4E-494359F7E05A}"/>
            </c:ext>
          </c:extLst>
        </c:ser>
        <c:dLbls>
          <c:showLegendKey val="0"/>
          <c:showVal val="0"/>
          <c:showCatName val="0"/>
          <c:showSerName val="0"/>
          <c:showPercent val="0"/>
          <c:showBubbleSize val="0"/>
        </c:dLbls>
        <c:axId val="305058176"/>
        <c:axId val="305059712"/>
      </c:areaChart>
      <c:catAx>
        <c:axId val="305058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059712"/>
        <c:crosses val="autoZero"/>
        <c:auto val="1"/>
        <c:lblAlgn val="ctr"/>
        <c:lblOffset val="100"/>
        <c:noMultiLvlLbl val="0"/>
      </c:catAx>
      <c:valAx>
        <c:axId val="305059712"/>
        <c:scaling>
          <c:orientation val="minMax"/>
        </c:scaling>
        <c:delete val="0"/>
        <c:axPos val="l"/>
        <c:majorGridlines>
          <c:spPr>
            <a:ln w="9525" cap="flat" cmpd="sng" algn="ctr">
              <a:solidFill>
                <a:schemeClr val="tx1">
                  <a:lumMod val="15000"/>
                  <a:lumOff val="85000"/>
                </a:schemeClr>
              </a:solidFill>
              <a:round/>
            </a:ln>
            <a:effectLst/>
          </c:spPr>
        </c:majorGridlines>
        <c:numFmt formatCode="[$MZN]\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0581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lang="pt-B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25" footer="0.3149606200000002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r>
              <a:rPr lang="pt-BR" sz="1200"/>
              <a:t>Cenário Essencial</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j-lt"/>
              <a:ea typeface="+mn-ea"/>
              <a:cs typeface="+mn-cs"/>
            </a:defRPr>
          </a:pPr>
          <a:endParaRPr lang="en-US"/>
        </a:p>
      </c:txPr>
    </c:title>
    <c:autoTitleDeleted val="0"/>
    <c:plotArea>
      <c:layout/>
      <c:barChart>
        <c:barDir val="col"/>
        <c:grouping val="clustered"/>
        <c:varyColors val="0"/>
        <c:ser>
          <c:idx val="0"/>
          <c:order val="0"/>
          <c:tx>
            <c:strRef>
              <c:f>'Lacuna Financeira'!$A$7</c:f>
              <c:strCache>
                <c:ptCount val="1"/>
                <c:pt idx="0">
                  <c:v>Despesas totais essenciais</c:v>
                </c:pt>
              </c:strCache>
            </c:strRef>
          </c:tx>
          <c:spPr>
            <a:solidFill>
              <a:schemeClr val="accent2"/>
            </a:solidFill>
            <a:ln>
              <a:noFill/>
            </a:ln>
            <a:effectLst/>
          </c:spPr>
          <c:invertIfNegative val="0"/>
          <c:cat>
            <c:numRef>
              <c:f>'Lacuna Financeira'!$B$6:$K$6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Financeira'!$B$7:$K$7</c:f>
              <c:numCache>
                <c:formatCode>_-[$MZN]\ * #,##0.00_-;\-[$MZN]\ * #,##0.00_-;_-[$MZN]\ * "-"??_-;_-@_-</c:formatCode>
                <c:ptCount val="10"/>
                <c:pt idx="0">
                  <c:v>73951563.797727272</c:v>
                </c:pt>
                <c:pt idx="1">
                  <c:v>75648677.846409082</c:v>
                </c:pt>
                <c:pt idx="2">
                  <c:v>77161651.40333727</c:v>
                </c:pt>
                <c:pt idx="3">
                  <c:v>78821287.364410132</c:v>
                </c:pt>
                <c:pt idx="4">
                  <c:v>80952225.86909461</c:v>
                </c:pt>
                <c:pt idx="5">
                  <c:v>83257300.773541272</c:v>
                </c:pt>
                <c:pt idx="6">
                  <c:v>85293933.840200752</c:v>
                </c:pt>
                <c:pt idx="7">
                  <c:v>86999812.517004773</c:v>
                </c:pt>
                <c:pt idx="8">
                  <c:v>89285690.282304645</c:v>
                </c:pt>
                <c:pt idx="9">
                  <c:v>90346301.502747327</c:v>
                </c:pt>
              </c:numCache>
            </c:numRef>
          </c:val>
          <c:extLst>
            <c:ext xmlns:c16="http://schemas.microsoft.com/office/drawing/2014/chart" uri="{C3380CC4-5D6E-409C-BE32-E72D297353CC}">
              <c16:uniqueId val="{00000000-1979-412E-8311-3C53B91C5B65}"/>
            </c:ext>
          </c:extLst>
        </c:ser>
        <c:ser>
          <c:idx val="1"/>
          <c:order val="1"/>
          <c:tx>
            <c:strRef>
              <c:f>'Lacuna Financeira'!$A$8</c:f>
              <c:strCache>
                <c:ptCount val="1"/>
                <c:pt idx="0">
                  <c:v>Total de financiamentos esperadas</c:v>
                </c:pt>
              </c:strCache>
            </c:strRef>
          </c:tx>
          <c:spPr>
            <a:solidFill>
              <a:schemeClr val="accent4"/>
            </a:solidFill>
            <a:ln>
              <a:noFill/>
            </a:ln>
            <a:effectLst/>
          </c:spPr>
          <c:invertIfNegative val="0"/>
          <c:cat>
            <c:numRef>
              <c:f>'Lacuna Financeira'!$B$6:$K$6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Financeira'!$B$8:$K$8</c:f>
              <c:numCache>
                <c:formatCode>_-[$MZN]\ * #,##0.00_-;\-[$MZN]\ * #,##0.00_-;_-[$MZN]\ * "-"??_-;_-@_-</c:formatCode>
                <c:ptCount val="10"/>
                <c:pt idx="0">
                  <c:v>118038457.98333332</c:v>
                </c:pt>
                <c:pt idx="1">
                  <c:v>157926370.55783334</c:v>
                </c:pt>
                <c:pt idx="2">
                  <c:v>91954881.222323328</c:v>
                </c:pt>
                <c:pt idx="3">
                  <c:v>67083632.10010314</c:v>
                </c:pt>
                <c:pt idx="4">
                  <c:v>68344607.995438531</c:v>
                </c:pt>
                <c:pt idx="5">
                  <c:v>70273901.115301698</c:v>
                </c:pt>
                <c:pt idx="6">
                  <c:v>72261073.028760746</c:v>
                </c:pt>
                <c:pt idx="7">
                  <c:v>73625597.742669299</c:v>
                </c:pt>
                <c:pt idx="8">
                  <c:v>75017412.950856</c:v>
                </c:pt>
                <c:pt idx="9">
                  <c:v>77146890.21938169</c:v>
                </c:pt>
              </c:numCache>
            </c:numRef>
          </c:val>
          <c:extLst>
            <c:ext xmlns:c16="http://schemas.microsoft.com/office/drawing/2014/chart" uri="{C3380CC4-5D6E-409C-BE32-E72D297353CC}">
              <c16:uniqueId val="{00000001-1979-412E-8311-3C53B91C5B65}"/>
            </c:ext>
          </c:extLst>
        </c:ser>
        <c:dLbls>
          <c:showLegendKey val="0"/>
          <c:showVal val="0"/>
          <c:showCatName val="0"/>
          <c:showSerName val="0"/>
          <c:showPercent val="0"/>
          <c:showBubbleSize val="0"/>
        </c:dLbls>
        <c:gapWidth val="150"/>
        <c:axId val="305117056"/>
        <c:axId val="305118592"/>
      </c:barChart>
      <c:lineChart>
        <c:grouping val="standard"/>
        <c:varyColors val="0"/>
        <c:ser>
          <c:idx val="2"/>
          <c:order val="2"/>
          <c:tx>
            <c:strRef>
              <c:f>'Lacuna Financeira'!$A$9</c:f>
              <c:strCache>
                <c:ptCount val="1"/>
                <c:pt idx="0">
                  <c:v>GAP</c:v>
                </c:pt>
              </c:strCache>
            </c:strRef>
          </c:tx>
          <c:spPr>
            <a:ln w="28575" cap="rnd">
              <a:solidFill>
                <a:schemeClr val="accent6"/>
              </a:solidFill>
              <a:round/>
            </a:ln>
            <a:effectLst/>
          </c:spPr>
          <c:marker>
            <c:symbol val="none"/>
          </c:marker>
          <c:cat>
            <c:numRef>
              <c:f>'Lacuna Financeira'!$B$6:$K$6</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Financeira'!$B$9:$K$9</c:f>
              <c:numCache>
                <c:formatCode>_-[$MZN]\ * #,##0.00_-;\-[$MZN]\ * #,##0.00_-;_-[$MZN]\ * "-"??_-;_-@_-</c:formatCode>
                <c:ptCount val="10"/>
                <c:pt idx="0">
                  <c:v>44086894.185606048</c:v>
                </c:pt>
                <c:pt idx="1">
                  <c:v>82277692.711424261</c:v>
                </c:pt>
                <c:pt idx="2">
                  <c:v>14793229.818986058</c:v>
                </c:pt>
                <c:pt idx="3">
                  <c:v>-11737655.264306992</c:v>
                </c:pt>
                <c:pt idx="4">
                  <c:v>-12607617.873656079</c:v>
                </c:pt>
                <c:pt idx="5">
                  <c:v>-12983399.658239573</c:v>
                </c:pt>
                <c:pt idx="6">
                  <c:v>-13032860.811440006</c:v>
                </c:pt>
                <c:pt idx="7">
                  <c:v>-13374214.774335474</c:v>
                </c:pt>
                <c:pt idx="8">
                  <c:v>-14268277.331448644</c:v>
                </c:pt>
                <c:pt idx="9">
                  <c:v>-13199411.283365637</c:v>
                </c:pt>
              </c:numCache>
            </c:numRef>
          </c:val>
          <c:smooth val="0"/>
          <c:extLst>
            <c:ext xmlns:c16="http://schemas.microsoft.com/office/drawing/2014/chart" uri="{C3380CC4-5D6E-409C-BE32-E72D297353CC}">
              <c16:uniqueId val="{00000002-1979-412E-8311-3C53B91C5B65}"/>
            </c:ext>
          </c:extLst>
        </c:ser>
        <c:dLbls>
          <c:showLegendKey val="0"/>
          <c:showVal val="0"/>
          <c:showCatName val="0"/>
          <c:showSerName val="0"/>
          <c:showPercent val="0"/>
          <c:showBubbleSize val="0"/>
        </c:dLbls>
        <c:marker val="1"/>
        <c:smooth val="0"/>
        <c:axId val="305134208"/>
        <c:axId val="305132672"/>
      </c:lineChart>
      <c:catAx>
        <c:axId val="30511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5118592"/>
        <c:crosses val="autoZero"/>
        <c:auto val="1"/>
        <c:lblAlgn val="ctr"/>
        <c:lblOffset val="100"/>
        <c:noMultiLvlLbl val="0"/>
      </c:catAx>
      <c:valAx>
        <c:axId val="305118592"/>
        <c:scaling>
          <c:orientation val="minMax"/>
        </c:scaling>
        <c:delete val="0"/>
        <c:axPos val="l"/>
        <c:majorGridlines>
          <c:spPr>
            <a:ln w="9525" cap="flat" cmpd="sng" algn="ctr">
              <a:solidFill>
                <a:schemeClr val="tx1">
                  <a:lumMod val="15000"/>
                  <a:lumOff val="85000"/>
                </a:schemeClr>
              </a:solidFill>
              <a:round/>
            </a:ln>
            <a:effectLst/>
          </c:spPr>
        </c:majorGridlines>
        <c:numFmt formatCode="_-[$MZN]\ * #,##0.00_-;\-[$MZN]\ * #,##0.00_-;_-[$MZN]\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305117056"/>
        <c:crosses val="autoZero"/>
        <c:crossBetween val="between"/>
      </c:valAx>
      <c:valAx>
        <c:axId val="305132672"/>
        <c:scaling>
          <c:orientation val="minMax"/>
        </c:scaling>
        <c:delete val="1"/>
        <c:axPos val="r"/>
        <c:numFmt formatCode="_-[$MZN]\ * #,##0.00_-;\-[$MZN]\ * #,##0.00_-;_-[$MZN]\ * &quot;-&quot;??_-;_-@_-" sourceLinked="1"/>
        <c:majorTickMark val="none"/>
        <c:minorTickMark val="none"/>
        <c:tickLblPos val="none"/>
        <c:crossAx val="305134208"/>
        <c:crosses val="max"/>
        <c:crossBetween val="between"/>
      </c:valAx>
      <c:catAx>
        <c:axId val="305134208"/>
        <c:scaling>
          <c:orientation val="minMax"/>
        </c:scaling>
        <c:delete val="1"/>
        <c:axPos val="b"/>
        <c:numFmt formatCode="General" sourceLinked="1"/>
        <c:majorTickMark val="none"/>
        <c:minorTickMark val="none"/>
        <c:tickLblPos val="none"/>
        <c:crossAx val="3051326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j-lt"/>
        </a:defRPr>
      </a:pPr>
      <a:endParaRPr lang="en-US"/>
    </a:p>
  </c:txPr>
  <c:printSettings>
    <c:headerFooter/>
    <c:pageMargins b="0.78740157499999996" l="0.511811024" r="0.511811024" t="0.78740157499999996" header="0.31496062000000025" footer="0.3149606200000002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pt-BR" sz="1200"/>
              <a:t>Cenário Necessário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'Lacuna Financeira'!$A$12</c:f>
              <c:strCache>
                <c:ptCount val="1"/>
                <c:pt idx="0">
                  <c:v>Despesas totais necessarias</c:v>
                </c:pt>
              </c:strCache>
            </c:strRef>
          </c:tx>
          <c:spPr>
            <a:solidFill>
              <a:schemeClr val="accent2"/>
            </a:solidFill>
            <a:ln>
              <a:noFill/>
            </a:ln>
            <a:effectLst/>
          </c:spPr>
          <c:invertIfNegative val="0"/>
          <c:cat>
            <c:numRef>
              <c:f>'Lacuna Financeira'!$B$11:$K$11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Financeira'!$B$12:$K$12</c:f>
              <c:numCache>
                <c:formatCode>_-[$MZN]\ * #,##0.00_-;\-[$MZN]\ * #,##0.00_-;_-[$MZN]\ * "-"??_-;_-@_-</c:formatCode>
                <c:ptCount val="10"/>
                <c:pt idx="0">
                  <c:v>204143948.19545454</c:v>
                </c:pt>
                <c:pt idx="1">
                  <c:v>208709838.45481819</c:v>
                </c:pt>
                <c:pt idx="2">
                  <c:v>212884035.22391453</c:v>
                </c:pt>
                <c:pt idx="3">
                  <c:v>217425878.49362746</c:v>
                </c:pt>
                <c:pt idx="4">
                  <c:v>223431054.14809167</c:v>
                </c:pt>
                <c:pt idx="5">
                  <c:v>229832517.707077</c:v>
                </c:pt>
                <c:pt idx="6">
                  <c:v>235280456.78376713</c:v>
                </c:pt>
                <c:pt idx="7">
                  <c:v>239986065.91944253</c:v>
                </c:pt>
                <c:pt idx="8">
                  <c:v>246452812.36339664</c:v>
                </c:pt>
                <c:pt idx="9">
                  <c:v>248863278.6305134</c:v>
                </c:pt>
              </c:numCache>
            </c:numRef>
          </c:val>
          <c:extLst>
            <c:ext xmlns:c16="http://schemas.microsoft.com/office/drawing/2014/chart" uri="{C3380CC4-5D6E-409C-BE32-E72D297353CC}">
              <c16:uniqueId val="{00000000-894D-4345-923A-0651C5047995}"/>
            </c:ext>
          </c:extLst>
        </c:ser>
        <c:ser>
          <c:idx val="1"/>
          <c:order val="1"/>
          <c:tx>
            <c:strRef>
              <c:f>'Lacuna Financeira'!$A$13</c:f>
              <c:strCache>
                <c:ptCount val="1"/>
                <c:pt idx="0">
                  <c:v>Total de financiamentos esperadas</c:v>
                </c:pt>
              </c:strCache>
            </c:strRef>
          </c:tx>
          <c:spPr>
            <a:solidFill>
              <a:schemeClr val="accent4"/>
            </a:solidFill>
            <a:ln>
              <a:noFill/>
            </a:ln>
            <a:effectLst/>
          </c:spPr>
          <c:invertIfNegative val="0"/>
          <c:cat>
            <c:numRef>
              <c:f>'Lacuna Financeira'!$B$11:$K$11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Financeira'!$B$13:$K$13</c:f>
              <c:numCache>
                <c:formatCode>_-[$MZN]\ * #,##0.00_-;\-[$MZN]\ * #,##0.00_-;_-[$MZN]\ * "-"??_-;_-@_-</c:formatCode>
                <c:ptCount val="10"/>
                <c:pt idx="0">
                  <c:v>118038457.98333332</c:v>
                </c:pt>
                <c:pt idx="1">
                  <c:v>157926370.55783334</c:v>
                </c:pt>
                <c:pt idx="2">
                  <c:v>91954881.222323328</c:v>
                </c:pt>
                <c:pt idx="3">
                  <c:v>67083632.10010314</c:v>
                </c:pt>
                <c:pt idx="4">
                  <c:v>68344607.995438531</c:v>
                </c:pt>
                <c:pt idx="5">
                  <c:v>70273901.115301698</c:v>
                </c:pt>
                <c:pt idx="6">
                  <c:v>72261073.028760746</c:v>
                </c:pt>
                <c:pt idx="7">
                  <c:v>73625597.742669299</c:v>
                </c:pt>
                <c:pt idx="8">
                  <c:v>75017412.950856</c:v>
                </c:pt>
                <c:pt idx="9">
                  <c:v>77146890.21938169</c:v>
                </c:pt>
              </c:numCache>
            </c:numRef>
          </c:val>
          <c:extLst>
            <c:ext xmlns:c16="http://schemas.microsoft.com/office/drawing/2014/chart" uri="{C3380CC4-5D6E-409C-BE32-E72D297353CC}">
              <c16:uniqueId val="{00000001-894D-4345-923A-0651C5047995}"/>
            </c:ext>
          </c:extLst>
        </c:ser>
        <c:dLbls>
          <c:showLegendKey val="0"/>
          <c:showVal val="0"/>
          <c:showCatName val="0"/>
          <c:showSerName val="0"/>
          <c:showPercent val="0"/>
          <c:showBubbleSize val="0"/>
        </c:dLbls>
        <c:gapWidth val="150"/>
        <c:axId val="305182976"/>
        <c:axId val="305188864"/>
      </c:barChart>
      <c:lineChart>
        <c:grouping val="standard"/>
        <c:varyColors val="0"/>
        <c:ser>
          <c:idx val="2"/>
          <c:order val="2"/>
          <c:tx>
            <c:strRef>
              <c:f>'Lacuna Financeira'!$A$14</c:f>
              <c:strCache>
                <c:ptCount val="1"/>
                <c:pt idx="0">
                  <c:v>GAP</c:v>
                </c:pt>
              </c:strCache>
            </c:strRef>
          </c:tx>
          <c:spPr>
            <a:ln w="28575" cap="rnd">
              <a:solidFill>
                <a:schemeClr val="accent6"/>
              </a:solidFill>
              <a:round/>
            </a:ln>
            <a:effectLst/>
          </c:spPr>
          <c:marker>
            <c:symbol val="none"/>
          </c:marker>
          <c:cat>
            <c:numRef>
              <c:f>'Lacuna Financeira'!$B$11:$K$11</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'Lacuna Financeira'!$B$14:$K$14</c:f>
              <c:numCache>
                <c:formatCode>_-[$MZN]\ * #,##0.00_-;\-[$MZN]\ * #,##0.00_-;_-[$MZN]\ * "-"??_-;_-@_-</c:formatCode>
                <c:ptCount val="10"/>
                <c:pt idx="0">
                  <c:v>-86105490.212121218</c:v>
                </c:pt>
                <c:pt idx="1">
                  <c:v>-50783467.896984845</c:v>
                </c:pt>
                <c:pt idx="2">
                  <c:v>-120929154.00159121</c:v>
                </c:pt>
                <c:pt idx="3">
                  <c:v>-150342246.39352432</c:v>
                </c:pt>
                <c:pt idx="4">
                  <c:v>-155086446.15265316</c:v>
                </c:pt>
                <c:pt idx="5">
                  <c:v>-159558616.5917753</c:v>
                </c:pt>
                <c:pt idx="6">
                  <c:v>-163019383.75500637</c:v>
                </c:pt>
                <c:pt idx="7">
                  <c:v>-166360468.17677325</c:v>
                </c:pt>
                <c:pt idx="8">
                  <c:v>-171435399.41254064</c:v>
                </c:pt>
                <c:pt idx="9">
                  <c:v>-171716388.41113171</c:v>
                </c:pt>
              </c:numCache>
            </c:numRef>
          </c:val>
          <c:smooth val="0"/>
          <c:extLst>
            <c:ext xmlns:c16="http://schemas.microsoft.com/office/drawing/2014/chart" uri="{C3380CC4-5D6E-409C-BE32-E72D297353CC}">
              <c16:uniqueId val="{00000002-894D-4345-923A-0651C5047995}"/>
            </c:ext>
          </c:extLst>
        </c:ser>
        <c:dLbls>
          <c:showLegendKey val="0"/>
          <c:showVal val="0"/>
          <c:showCatName val="0"/>
          <c:showSerName val="0"/>
          <c:showPercent val="0"/>
          <c:showBubbleSize val="0"/>
        </c:dLbls>
        <c:marker val="1"/>
        <c:smooth val="0"/>
        <c:axId val="305191936"/>
        <c:axId val="305190400"/>
      </c:lineChart>
      <c:catAx>
        <c:axId val="30518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188864"/>
        <c:crosses val="autoZero"/>
        <c:auto val="1"/>
        <c:lblAlgn val="ctr"/>
        <c:lblOffset val="100"/>
        <c:noMultiLvlLbl val="0"/>
      </c:catAx>
      <c:valAx>
        <c:axId val="305188864"/>
        <c:scaling>
          <c:orientation val="minMax"/>
        </c:scaling>
        <c:delete val="0"/>
        <c:axPos val="l"/>
        <c:majorGridlines>
          <c:spPr>
            <a:ln w="9525" cap="flat" cmpd="sng" algn="ctr">
              <a:solidFill>
                <a:schemeClr val="tx1">
                  <a:lumMod val="15000"/>
                  <a:lumOff val="85000"/>
                </a:schemeClr>
              </a:solidFill>
              <a:round/>
            </a:ln>
            <a:effectLst/>
          </c:spPr>
        </c:majorGridlines>
        <c:numFmt formatCode="_-[$MZN]\ * #,##0.00_-;\-[$MZN]\ * #,##0.00_-;_-[$MZN]\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182976"/>
        <c:crosses val="autoZero"/>
        <c:crossBetween val="between"/>
      </c:valAx>
      <c:valAx>
        <c:axId val="305190400"/>
        <c:scaling>
          <c:orientation val="minMax"/>
        </c:scaling>
        <c:delete val="1"/>
        <c:axPos val="r"/>
        <c:numFmt formatCode="_-[$MZN]\ * #,##0.00_-;\-[$MZN]\ * #,##0.00_-;_-[$MZN]\ * &quot;-&quot;??_-;_-@_-" sourceLinked="1"/>
        <c:majorTickMark val="none"/>
        <c:minorTickMark val="none"/>
        <c:tickLblPos val="none"/>
        <c:crossAx val="305191936"/>
        <c:crosses val="max"/>
        <c:crossBetween val="between"/>
      </c:valAx>
      <c:catAx>
        <c:axId val="305191936"/>
        <c:scaling>
          <c:orientation val="minMax"/>
        </c:scaling>
        <c:delete val="1"/>
        <c:axPos val="b"/>
        <c:numFmt formatCode="General" sourceLinked="1"/>
        <c:majorTickMark val="none"/>
        <c:minorTickMark val="none"/>
        <c:tickLblPos val="none"/>
        <c:crossAx val="305190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25" footer="0.3149606200000002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609599</xdr:colOff>
      <xdr:row>2</xdr:row>
      <xdr:rowOff>0</xdr:rowOff>
    </xdr:from>
    <xdr:to>
      <xdr:col>11</xdr:col>
      <xdr:colOff>542924</xdr:colOff>
      <xdr:row>17</xdr:row>
      <xdr:rowOff>57150</xdr:rowOff>
    </xdr:to>
    <xdr:graphicFrame macro="">
      <xdr:nvGraphicFramePr>
        <xdr:cNvPr id="2" name="Gráfico 1">
          <a:extLst>
            <a:ext uri="{FF2B5EF4-FFF2-40B4-BE49-F238E27FC236}">
              <a16:creationId xmlns:a16="http://schemas.microsoft.com/office/drawing/2014/main" id="{D846B716-1948-4F86-9346-535FC2AC9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352424</xdr:colOff>
      <xdr:row>2</xdr:row>
      <xdr:rowOff>0</xdr:rowOff>
    </xdr:from>
    <xdr:to>
      <xdr:col>23</xdr:col>
      <xdr:colOff>361950</xdr:colOff>
      <xdr:row>17</xdr:row>
      <xdr:rowOff>171450</xdr:rowOff>
    </xdr:to>
    <xdr:graphicFrame macro="">
      <xdr:nvGraphicFramePr>
        <xdr:cNvPr id="3" name="Gráfico 2">
          <a:extLst>
            <a:ext uri="{FF2B5EF4-FFF2-40B4-BE49-F238E27FC236}">
              <a16:creationId xmlns:a16="http://schemas.microsoft.com/office/drawing/2014/main" id="{9AA67A2A-8875-463A-B29D-61335B632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43238</xdr:colOff>
      <xdr:row>19</xdr:row>
      <xdr:rowOff>137862</xdr:rowOff>
    </xdr:from>
    <xdr:to>
      <xdr:col>11</xdr:col>
      <xdr:colOff>323975</xdr:colOff>
      <xdr:row>35</xdr:row>
      <xdr:rowOff>57025</xdr:rowOff>
    </xdr:to>
    <xdr:graphicFrame macro="">
      <xdr:nvGraphicFramePr>
        <xdr:cNvPr id="5" name="Gráfico 4">
          <a:extLst>
            <a:ext uri="{FF2B5EF4-FFF2-40B4-BE49-F238E27FC236}">
              <a16:creationId xmlns:a16="http://schemas.microsoft.com/office/drawing/2014/main" id="{61DA25A4-0D60-49BC-BB15-B5583378D8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381626</xdr:colOff>
      <xdr:row>20</xdr:row>
      <xdr:rowOff>37599</xdr:rowOff>
    </xdr:from>
    <xdr:to>
      <xdr:col>23</xdr:col>
      <xdr:colOff>448050</xdr:colOff>
      <xdr:row>35</xdr:row>
      <xdr:rowOff>37598</xdr:rowOff>
    </xdr:to>
    <xdr:graphicFrame macro="">
      <xdr:nvGraphicFramePr>
        <xdr:cNvPr id="7" name="Gráfico 6">
          <a:extLst>
            <a:ext uri="{FF2B5EF4-FFF2-40B4-BE49-F238E27FC236}">
              <a16:creationId xmlns:a16="http://schemas.microsoft.com/office/drawing/2014/main" id="{72D7DB87-436E-4B74-A478-732648297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150395</xdr:colOff>
      <xdr:row>37</xdr:row>
      <xdr:rowOff>115930</xdr:rowOff>
    </xdr:from>
    <xdr:to>
      <xdr:col>11</xdr:col>
      <xdr:colOff>131596</xdr:colOff>
      <xdr:row>52</xdr:row>
      <xdr:rowOff>137235</xdr:rowOff>
    </xdr:to>
    <xdr:graphicFrame macro="">
      <xdr:nvGraphicFramePr>
        <xdr:cNvPr id="8" name="Gráfico 7">
          <a:extLst>
            <a:ext uri="{FF2B5EF4-FFF2-40B4-BE49-F238E27FC236}">
              <a16:creationId xmlns:a16="http://schemas.microsoft.com/office/drawing/2014/main" id="{36A63D8B-79FD-4622-8013-814FE2E5A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58</xdr:row>
      <xdr:rowOff>0</xdr:rowOff>
    </xdr:from>
    <xdr:to>
      <xdr:col>13</xdr:col>
      <xdr:colOff>435769</xdr:colOff>
      <xdr:row>72</xdr:row>
      <xdr:rowOff>76200</xdr:rowOff>
    </xdr:to>
    <xdr:graphicFrame macro="">
      <xdr:nvGraphicFramePr>
        <xdr:cNvPr id="12" name="Gráfico 11">
          <a:extLst>
            <a:ext uri="{FF2B5EF4-FFF2-40B4-BE49-F238E27FC236}">
              <a16:creationId xmlns:a16="http://schemas.microsoft.com/office/drawing/2014/main" id="{8C6D5236-C590-4386-AA68-1D01670D6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75196</xdr:colOff>
      <xdr:row>57</xdr:row>
      <xdr:rowOff>100264</xdr:rowOff>
    </xdr:from>
    <xdr:to>
      <xdr:col>26</xdr:col>
      <xdr:colOff>163304</xdr:colOff>
      <xdr:row>73</xdr:row>
      <xdr:rowOff>17045</xdr:rowOff>
    </xdr:to>
    <xdr:graphicFrame macro="">
      <xdr:nvGraphicFramePr>
        <xdr:cNvPr id="14" name="Gráfico 13">
          <a:extLst>
            <a:ext uri="{FF2B5EF4-FFF2-40B4-BE49-F238E27FC236}">
              <a16:creationId xmlns:a16="http://schemas.microsoft.com/office/drawing/2014/main" id="{636792DA-80E2-4EB9-887B-0A635C9DF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419978</xdr:colOff>
      <xdr:row>78</xdr:row>
      <xdr:rowOff>62664</xdr:rowOff>
    </xdr:from>
    <xdr:to>
      <xdr:col>11</xdr:col>
      <xdr:colOff>541420</xdr:colOff>
      <xdr:row>95</xdr:row>
      <xdr:rowOff>118227</xdr:rowOff>
    </xdr:to>
    <xdr:graphicFrame macro="">
      <xdr:nvGraphicFramePr>
        <xdr:cNvPr id="16" name="Gráfico 15">
          <a:extLst>
            <a:ext uri="{FF2B5EF4-FFF2-40B4-BE49-F238E27FC236}">
              <a16:creationId xmlns:a16="http://schemas.microsoft.com/office/drawing/2014/main" id="{BCDB76D1-EB2A-41A7-8975-D2161DACB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608597</xdr:colOff>
      <xdr:row>78</xdr:row>
      <xdr:rowOff>19551</xdr:rowOff>
    </xdr:from>
    <xdr:to>
      <xdr:col>23</xdr:col>
      <xdr:colOff>150395</xdr:colOff>
      <xdr:row>96</xdr:row>
      <xdr:rowOff>12532</xdr:rowOff>
    </xdr:to>
    <xdr:graphicFrame macro="">
      <xdr:nvGraphicFramePr>
        <xdr:cNvPr id="17" name="Gráfico 16">
          <a:extLst>
            <a:ext uri="{FF2B5EF4-FFF2-40B4-BE49-F238E27FC236}">
              <a16:creationId xmlns:a16="http://schemas.microsoft.com/office/drawing/2014/main" id="{F7A8C8C3-5B57-4371-ABB6-003730DAB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443540</xdr:colOff>
      <xdr:row>99</xdr:row>
      <xdr:rowOff>10651</xdr:rowOff>
    </xdr:from>
    <xdr:to>
      <xdr:col>11</xdr:col>
      <xdr:colOff>538916</xdr:colOff>
      <xdr:row>114</xdr:row>
      <xdr:rowOff>150395</xdr:rowOff>
    </xdr:to>
    <xdr:graphicFrame macro="">
      <xdr:nvGraphicFramePr>
        <xdr:cNvPr id="18" name="Gráfico 17">
          <a:extLst>
            <a:ext uri="{FF2B5EF4-FFF2-40B4-BE49-F238E27FC236}">
              <a16:creationId xmlns:a16="http://schemas.microsoft.com/office/drawing/2014/main" id="{ABBC8033-F4A8-4A7F-A4A3-C6D94D2CD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readSheet%20In%20French.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nancial%20Planning%20Data%20Collection%20Sheet%20-%202014%20-%20Marco%20201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o%20de%20Negocios%20AMPC%20Urok%202015%20-%20Versao%20Final%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za/Dropbox/modelo%20de%20negocios%20UC/Plano%20de%20Negocios%20AMPC%20Urok%202015%20-%20Versao%20Fina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NAC%20proposed%20salary%20costs%20for%20MozB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iza/Dropbox/modelo%20de%20negocios%20UC/Anexo%20Excel%20III%20ao%20Plano%20Financeiro%20ANAC%202015%20-%20dados%20de%20base%20-%20ACs%20de%20contemplacao%20Receitas%20e%20a%20Contribuicao%20do%20Estado-alteracoes%20agosto%202015.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ntribuicao%20do%20Estado%20-%20AN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dN_PNLimpopo%20-%20rev%20Susan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237;ra%20Tavares/Dropbox/modelo%20de%20negocios%20UC/susana%20-%20resultados/Exemplo%20de%20um%20Orcamento%20de%20uma%20AC_susanate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 val="B"/>
      <sheetName val="F"/>
      <sheetName val="G"/>
      <sheetName val="H"/>
      <sheetName val="C"/>
      <sheetName val="I"/>
      <sheetName val="E"/>
      <sheetName val="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orig"/>
      <sheetName val="10yr Proj"/>
      <sheetName val="Totais"/>
      <sheetName val="Totais p charts"/>
      <sheetName val="Consolidacao"/>
      <sheetName val="custos por modelo de gestao"/>
      <sheetName val="Graficos"/>
      <sheetName val="PNAB"/>
      <sheetName val="PNB"/>
      <sheetName val="PNG"/>
      <sheetName val="PNL"/>
      <sheetName val="PNQ"/>
      <sheetName val="PNZ"/>
      <sheetName val="Magoe"/>
      <sheetName val="RNGile"/>
      <sheetName val="REM"/>
      <sheetName val="RNMarr"/>
      <sheetName val="Chim"/>
      <sheetName val="RNPomene"/>
      <sheetName val="RPMO"/>
      <sheetName val="Inhaca"/>
      <sheetName val="LagoN"/>
      <sheetName val="P-S"/>
      <sheetName val="Malhazine"/>
      <sheetName val="RNN"/>
      <sheetName val="SSebastiao"/>
      <sheetName val="TTChato"/>
      <sheetName val="Info e Cambios"/>
      <sheetName val="Original"/>
      <sheetName val="Consolidacão"/>
      <sheetName val="Projec. 10Anos"/>
      <sheetName val="Custos por Modelo de Gestão"/>
      <sheetName val="PNMagoe"/>
      <sheetName val="RNChim"/>
      <sheetName val="RPMPontaOuro"/>
      <sheetName val="RBInhaca"/>
      <sheetName val="RPMLagoNiassa"/>
      <sheetName val="APS"/>
      <sheetName val="RNMalhazine"/>
      <sheetName val="ZPT SSebastiao"/>
    </sheetNames>
    <sheetDataSet>
      <sheetData sheetId="0">
        <row r="28">
          <cell r="B28">
            <v>31</v>
          </cell>
        </row>
        <row r="36">
          <cell r="B36">
            <v>0.1</v>
          </cell>
        </row>
        <row r="37">
          <cell r="B37">
            <v>0.1</v>
          </cell>
        </row>
        <row r="38">
          <cell r="B38">
            <v>0.1</v>
          </cell>
        </row>
        <row r="39">
          <cell r="B39">
            <v>0.1</v>
          </cell>
        </row>
      </sheetData>
      <sheetData sheetId="1"/>
      <sheetData sheetId="2"/>
      <sheetData sheetId="3">
        <row r="3">
          <cell r="B3" t="str">
            <v>Bazaruto Archipelago</v>
          </cell>
        </row>
      </sheetData>
      <sheetData sheetId="4"/>
      <sheetData sheetId="5"/>
      <sheetData sheetId="6"/>
      <sheetData sheetId="7">
        <row r="64">
          <cell r="A64" t="str">
            <v>Estado - Tesouro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45">
          <cell r="C45">
            <v>4913723.0999999996</v>
          </cell>
        </row>
      </sheetData>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Gerais"/>
      <sheetName val="Pressupostos"/>
      <sheetName val="Investimentos"/>
      <sheetName val="Recursos Humanos"/>
      <sheetName val="Funcionamento"/>
      <sheetName val="Actividades"/>
      <sheetName val="Actividades (síntese)"/>
      <sheetName val="Priorização"/>
      <sheetName val="Despesas (síntese)"/>
      <sheetName val="Auto financiamento"/>
      <sheetName val="Financiamento público"/>
      <sheetName val="Doadores"/>
      <sheetName val="Outros mecanismos"/>
      <sheetName val="Receita (síntese)"/>
      <sheetName val="Gráfico Final"/>
    </sheetNames>
    <sheetDataSet>
      <sheetData sheetId="0" refreshError="1"/>
      <sheetData sheetId="1" refreshError="1">
        <row r="6">
          <cell r="B6">
            <v>0.02</v>
          </cell>
        </row>
        <row r="7">
          <cell r="B7">
            <v>2.5000000000000001E-2</v>
          </cell>
        </row>
        <row r="10">
          <cell r="B10">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Gerais"/>
      <sheetName val="Pressupostos"/>
      <sheetName val="Investimentos"/>
      <sheetName val="Recursos Humanos"/>
      <sheetName val="Funcionamento"/>
      <sheetName val="Actividades"/>
      <sheetName val="Actividades (síntese)"/>
      <sheetName val="Priorização"/>
      <sheetName val="Despesas (síntese)"/>
      <sheetName val="Auto financiamento"/>
      <sheetName val="Financiamento público"/>
      <sheetName val="Doadores"/>
      <sheetName val="Outros mecanismos"/>
      <sheetName val="Receita (síntese)"/>
      <sheetName val="Gráfico Final"/>
    </sheetNames>
    <sheetDataSet>
      <sheetData sheetId="0"/>
      <sheetData sheetId="1">
        <row r="6">
          <cell r="B6">
            <v>0.02</v>
          </cell>
        </row>
        <row r="7">
          <cell r="B7">
            <v>2.5000000000000001E-2</v>
          </cell>
        </row>
        <row r="10">
          <cell r="B10">
            <v>655</v>
          </cell>
        </row>
      </sheetData>
      <sheetData sheetId="2"/>
      <sheetData sheetId="3">
        <row r="7">
          <cell r="E7">
            <v>9623.6</v>
          </cell>
        </row>
      </sheetData>
      <sheetData sheetId="4">
        <row r="6">
          <cell r="E6">
            <v>2050</v>
          </cell>
        </row>
      </sheetData>
      <sheetData sheetId="5">
        <row r="9">
          <cell r="AR9">
            <v>7500</v>
          </cell>
        </row>
      </sheetData>
      <sheetData sheetId="6"/>
      <sheetData sheetId="7"/>
      <sheetData sheetId="8"/>
      <sheetData sheetId="9">
        <row r="1">
          <cell r="A1" t="str">
            <v>Auto financiamento</v>
          </cell>
        </row>
      </sheetData>
      <sheetData sheetId="10">
        <row r="1">
          <cell r="A1" t="str">
            <v>Financiamento público</v>
          </cell>
        </row>
      </sheetData>
      <sheetData sheetId="11">
        <row r="12">
          <cell r="C12">
            <v>257664</v>
          </cell>
        </row>
      </sheetData>
      <sheetData sheetId="12">
        <row r="11">
          <cell r="D11">
            <v>0</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C Propsed Salary costs"/>
      <sheetName val="Summary"/>
      <sheetName val="Op costs do PE"/>
      <sheetName val="Total ANAC Costs"/>
    </sheetNames>
    <sheetDataSet>
      <sheetData sheetId="0" refreshError="1"/>
      <sheetData sheetId="1">
        <row r="1">
          <cell r="N1">
            <v>0.05</v>
          </cell>
        </row>
      </sheetData>
      <sheetData sheetId="2">
        <row r="47">
          <cell r="A47" t="str">
            <v>1. Desenvolvimento institucional</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Custos-Financiamento"/>
      <sheetName val="2. OGE e TURAC"/>
      <sheetName val="3. Receitas da ANAC"/>
      <sheetName val="4. orc ANAC central 2014"/>
      <sheetName val="5. orc ANAC central_2015"/>
      <sheetName val="6. Total Custos ANAC"/>
    </sheetNames>
    <sheetDataSet>
      <sheetData sheetId="0">
        <row r="29">
          <cell r="B29">
            <v>31</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OGE e TURAC"/>
      <sheetName val="dados de sistafe (orig)"/>
      <sheetName val="Receitas - do Sistafe"/>
      <sheetName val="Receitas - da ANAC"/>
      <sheetName val="DNAC Orc summary 2010-14"/>
      <sheetName val="orc ANAC central 2014"/>
      <sheetName val="orc ANAC central_2015"/>
      <sheetName val="Total ANAC Costs"/>
      <sheetName val="totais-salarios pago pela ANAC"/>
      <sheetName val="Analises"/>
      <sheetName val="graphs"/>
      <sheetName val="Dados de Sistafe (Orig.)"/>
      <sheetName val="Totais-Salários Pago pela ANAC"/>
      <sheetName val="Graficos"/>
    </sheetNames>
    <sheetDataSet>
      <sheetData sheetId="0" refreshError="1">
        <row r="25">
          <cell r="A25" t="str">
            <v>Cambios Usados</v>
          </cell>
        </row>
        <row r="27">
          <cell r="B27">
            <v>30</v>
          </cell>
        </row>
        <row r="28">
          <cell r="B28">
            <v>31</v>
          </cell>
        </row>
        <row r="29">
          <cell r="B29">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02">
          <cell r="B102" t="str">
            <v>Nacional (2014)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o preencher"/>
      <sheetName val="Apoio"/>
      <sheetName val="Pressupostos"/>
      <sheetName val="Recursos Humanos"/>
      <sheetName val="Funcionamento"/>
      <sheetName val="Investimento Geral"/>
      <sheetName val="Detalhe Doadores"/>
      <sheetName val="Resumo Doadores"/>
      <sheetName val="Financiamento Estado"/>
      <sheetName val="Detalhes Receitas Próprias"/>
      <sheetName val="Receitas Próprias"/>
      <sheetName val="Output Financiamento"/>
      <sheetName val="Output Despesa"/>
      <sheetName val="Lacuna Financeira"/>
      <sheetName val="Graficos "/>
      <sheetName val="Sheet1"/>
    </sheetNames>
    <sheetDataSet>
      <sheetData sheetId="0"/>
      <sheetData sheetId="1"/>
      <sheetData sheetId="2"/>
      <sheetData sheetId="3">
        <row r="1">
          <cell r="A1" t="str">
            <v>Recursos humanos (salários e despesas do pessoal contrato ou a ser contrato para trabalho fixo na área de conservação)</v>
          </cell>
        </row>
      </sheetData>
      <sheetData sheetId="4">
        <row r="1">
          <cell r="A1" t="str">
            <v>Funcionamento: Despesa com deslocamento da equipa, manutenção de veículos e outros equipamentos, custo de manutenção de sistemas solar, custo com material de acampamento, escritório, combustível, comunicação, material de fiscalização dentro, outros Custo de Gestão de Projecto, Custo de Comunicação, Manutenção de Sede, Deslocamentos, Despesas de manutenção de equipamentos, Combustível e Lubrificantes e Consumíveis de escritório</v>
          </cell>
        </row>
      </sheetData>
      <sheetData sheetId="5">
        <row r="1">
          <cell r="A1" t="str">
            <v>Investimentos necessários para o funcionamento do parque. Por exemplo: Investimento em veículos, construções, energia e afins. 
Atenção! Os investimentos em bens e construções requerem a inclusão de manutenção no funcionamento.</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FW IV"/>
      <sheetName val="KFW III"/>
      <sheetName val="KFW V+"/>
      <sheetName val="BUDGET Support"/>
      <sheetName val="BUDGET DETAILED"/>
      <sheetName val="D KFW Summary"/>
      <sheetName val="C Resettle summary"/>
      <sheetName val="B Management fee"/>
      <sheetName val="A Funds remaining"/>
      <sheetName val="SALARIES - sem fiscasis"/>
      <sheetName val="SALARIES - new (fiscais)"/>
      <sheetName val="BUDGET Supports"/>
      <sheetName val="BUDGET DETAIL"/>
      <sheetName val="salarios"/>
      <sheetName val="needs"/>
      <sheetName val="Turismo"/>
      <sheetName val="Funding change"/>
    </sheetNames>
    <sheetDataSet>
      <sheetData sheetId="0"/>
      <sheetData sheetId="1"/>
      <sheetData sheetId="2"/>
      <sheetData sheetId="3"/>
      <sheetData sheetId="4"/>
      <sheetData sheetId="5"/>
      <sheetData sheetId="6"/>
      <sheetData sheetId="7"/>
      <sheetData sheetId="8"/>
      <sheetData sheetId="9"/>
      <sheetData sheetId="10"/>
      <sheetData sheetId="11">
        <row r="5">
          <cell r="I5">
            <v>0</v>
          </cell>
        </row>
        <row r="6">
          <cell r="I6">
            <v>4436587.5</v>
          </cell>
        </row>
        <row r="60">
          <cell r="I60">
            <v>18000000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E366"/>
  <sheetViews>
    <sheetView showGridLines="0" zoomScale="70" zoomScaleNormal="70" workbookViewId="0">
      <selection activeCell="E6" sqref="E6"/>
    </sheetView>
  </sheetViews>
  <sheetFormatPr defaultColWidth="8.85546875" defaultRowHeight="15" x14ac:dyDescent="0.25"/>
  <cols>
    <col min="1" max="2" width="25.42578125" customWidth="1"/>
    <col min="3" max="3" width="77" customWidth="1"/>
    <col min="4" max="10" width="25.42578125" customWidth="1"/>
  </cols>
  <sheetData>
    <row r="1" spans="1:5" x14ac:dyDescent="0.25">
      <c r="A1" s="233"/>
      <c r="B1" s="233"/>
    </row>
    <row r="2" spans="1:5" ht="23.25" x14ac:dyDescent="0.35">
      <c r="A2" s="365" t="s">
        <v>325</v>
      </c>
      <c r="B2" s="365"/>
      <c r="E2" s="2"/>
    </row>
    <row r="3" spans="1:5" x14ac:dyDescent="0.25">
      <c r="C3" s="2"/>
    </row>
    <row r="4" spans="1:5" ht="26.25" customHeight="1" x14ac:dyDescent="0.25"/>
    <row r="5" spans="1:5" ht="14.25" customHeight="1" x14ac:dyDescent="0.3">
      <c r="A5" s="353" t="s">
        <v>326</v>
      </c>
      <c r="B5" s="354"/>
      <c r="C5" s="355" t="s">
        <v>327</v>
      </c>
    </row>
    <row r="6" spans="1:5" s="2" customFormat="1" ht="18.75" x14ac:dyDescent="0.3">
      <c r="A6" s="356"/>
      <c r="B6" s="356"/>
      <c r="C6" s="356"/>
    </row>
    <row r="7" spans="1:5" ht="21" x14ac:dyDescent="0.35">
      <c r="A7" s="366" t="s">
        <v>328</v>
      </c>
      <c r="B7" s="366"/>
      <c r="C7" s="366"/>
      <c r="D7" s="366"/>
      <c r="E7" s="366"/>
    </row>
    <row r="8" spans="1:5" s="359" customFormat="1" ht="16.5" customHeight="1" x14ac:dyDescent="0.25">
      <c r="A8" s="357"/>
      <c r="B8" s="358"/>
      <c r="C8" s="358"/>
      <c r="D8" s="358"/>
      <c r="E8" s="358"/>
    </row>
    <row r="9" spans="1:5" s="236" customFormat="1" ht="16.5" customHeight="1" x14ac:dyDescent="0.25">
      <c r="A9" s="238" t="s">
        <v>267</v>
      </c>
      <c r="B9" s="238" t="s">
        <v>268</v>
      </c>
      <c r="C9" s="239" t="s">
        <v>69</v>
      </c>
    </row>
    <row r="10" spans="1:5" s="236" customFormat="1" ht="32.25" customHeight="1" x14ac:dyDescent="0.25">
      <c r="A10" s="367" t="s">
        <v>330</v>
      </c>
      <c r="B10" s="241" t="s">
        <v>1</v>
      </c>
      <c r="C10" s="360" t="s">
        <v>279</v>
      </c>
      <c r="D10" s="361"/>
      <c r="E10" s="361"/>
    </row>
    <row r="11" spans="1:5" s="236" customFormat="1" ht="105.75" customHeight="1" x14ac:dyDescent="0.25">
      <c r="A11" s="368"/>
      <c r="B11" s="241" t="s">
        <v>2</v>
      </c>
      <c r="C11" s="362" t="s">
        <v>3</v>
      </c>
      <c r="D11" s="240"/>
      <c r="E11" s="240"/>
    </row>
    <row r="12" spans="1:5" s="236" customFormat="1" ht="64.5" customHeight="1" x14ac:dyDescent="0.25">
      <c r="A12" s="369" t="s">
        <v>329</v>
      </c>
      <c r="B12" s="242" t="s">
        <v>4</v>
      </c>
      <c r="C12" s="362" t="str">
        <f>'[8]Recursos Humanos'!A1</f>
        <v>Recursos humanos (salários e despesas do pessoal contrato ou a ser contrato para trabalho fixo na área de conservação)</v>
      </c>
      <c r="D12" s="240"/>
      <c r="E12" s="240"/>
    </row>
    <row r="13" spans="1:5" s="236" customFormat="1" ht="90" x14ac:dyDescent="0.25">
      <c r="A13" s="370"/>
      <c r="B13" s="242" t="s">
        <v>5</v>
      </c>
      <c r="C13" s="362" t="str">
        <f>[8]Funcionamento!A1</f>
        <v>Funcionamento: Despesa com deslocamento da equipa, manutenção de veículos e outros equipamentos, custo de manutenção de sistemas solar, custo com material de acampamento, escritório, combustível, comunicação, material de fiscalização dentro, outros Custo de Gestão de Projecto, Custo de Comunicação, Manutenção de Sede, Deslocamentos, Despesas de manutenção de equipamentos, Combustível e Lubrificantes e Consumíveis de escritório</v>
      </c>
      <c r="D13" s="240"/>
      <c r="E13" s="240"/>
    </row>
    <row r="14" spans="1:5" s="236" customFormat="1" ht="16.5" customHeight="1" x14ac:dyDescent="0.25">
      <c r="A14" s="371"/>
      <c r="B14" s="242" t="s">
        <v>6</v>
      </c>
      <c r="C14" s="362" t="str">
        <f>'[8]Investimento Geral'!A1</f>
        <v>Investimentos necessários para o funcionamento do parque. Por exemplo: Investimento em veículos, construções, energia e afins. 
Atenção! Os investimentos em bens e construções requerem a inclusão de manutenção no funcionamento.</v>
      </c>
      <c r="D14" s="240"/>
      <c r="E14" s="240"/>
    </row>
    <row r="15" spans="1:5" s="236" customFormat="1" ht="16.5" customHeight="1" x14ac:dyDescent="0.25">
      <c r="A15" s="243" t="s">
        <v>269</v>
      </c>
      <c r="B15" s="243" t="s">
        <v>7</v>
      </c>
      <c r="C15" s="362" t="s">
        <v>270</v>
      </c>
      <c r="D15" s="240"/>
      <c r="E15" s="240"/>
    </row>
    <row r="16" spans="1:5" s="236" customFormat="1" ht="30" customHeight="1" x14ac:dyDescent="0.25">
      <c r="A16" s="243"/>
      <c r="B16" s="243" t="s">
        <v>8</v>
      </c>
      <c r="C16" s="362" t="s">
        <v>271</v>
      </c>
      <c r="D16" s="240"/>
      <c r="E16" s="240"/>
    </row>
    <row r="17" spans="1:5" s="236" customFormat="1" ht="16.5" customHeight="1" x14ac:dyDescent="0.25">
      <c r="A17" s="243"/>
      <c r="B17" s="243" t="s">
        <v>9</v>
      </c>
      <c r="C17" s="362" t="s">
        <v>272</v>
      </c>
      <c r="D17" s="240"/>
      <c r="E17" s="240"/>
    </row>
    <row r="18" spans="1:5" s="236" customFormat="1" ht="30" x14ac:dyDescent="0.25">
      <c r="A18" s="244" t="s">
        <v>273</v>
      </c>
      <c r="B18" s="245" t="s">
        <v>274</v>
      </c>
      <c r="C18" s="360" t="s">
        <v>275</v>
      </c>
      <c r="D18" s="240"/>
      <c r="E18" s="240"/>
    </row>
    <row r="19" spans="1:5" s="236" customFormat="1" x14ac:dyDescent="0.25">
      <c r="A19" s="237"/>
      <c r="B19" s="237"/>
      <c r="C19" s="237"/>
      <c r="D19" s="237"/>
      <c r="E19" s="237"/>
    </row>
    <row r="20" spans="1:5" s="236" customFormat="1" x14ac:dyDescent="0.25">
      <c r="A20" s="237"/>
      <c r="B20" s="237"/>
      <c r="C20" s="237"/>
      <c r="D20" s="237"/>
      <c r="E20" s="237"/>
    </row>
    <row r="21" spans="1:5" s="236" customFormat="1" x14ac:dyDescent="0.25">
      <c r="A21" s="237"/>
      <c r="B21" s="237"/>
      <c r="C21" s="237"/>
      <c r="D21" s="237"/>
      <c r="E21" s="237"/>
    </row>
    <row r="22" spans="1:5" s="359" customFormat="1" x14ac:dyDescent="0.25">
      <c r="A22" s="358"/>
      <c r="B22" s="358"/>
      <c r="C22" s="358"/>
      <c r="D22" s="358"/>
      <c r="E22" s="358"/>
    </row>
    <row r="23" spans="1:5" s="359" customFormat="1" x14ac:dyDescent="0.25">
      <c r="A23" s="358"/>
      <c r="B23" s="358"/>
      <c r="C23" s="358"/>
      <c r="D23" s="358"/>
      <c r="E23" s="358"/>
    </row>
    <row r="24" spans="1:5" s="359" customFormat="1" x14ac:dyDescent="0.25">
      <c r="A24" s="358"/>
      <c r="B24" s="358"/>
      <c r="C24" s="358"/>
      <c r="D24" s="358"/>
      <c r="E24" s="358"/>
    </row>
    <row r="25" spans="1:5" s="359" customFormat="1" x14ac:dyDescent="0.25">
      <c r="A25" s="358"/>
      <c r="B25" s="358"/>
      <c r="C25" s="358"/>
      <c r="D25" s="358"/>
      <c r="E25" s="358"/>
    </row>
    <row r="26" spans="1:5" s="359" customFormat="1" x14ac:dyDescent="0.25">
      <c r="A26" s="358"/>
      <c r="B26" s="358"/>
      <c r="C26" s="358"/>
      <c r="D26" s="358"/>
      <c r="E26" s="358"/>
    </row>
    <row r="27" spans="1:5" s="359" customFormat="1" x14ac:dyDescent="0.25">
      <c r="A27" s="358"/>
      <c r="B27" s="358"/>
      <c r="C27" s="358"/>
      <c r="D27" s="358"/>
      <c r="E27" s="358"/>
    </row>
    <row r="28" spans="1:5" s="359" customFormat="1" x14ac:dyDescent="0.25">
      <c r="A28" s="358"/>
      <c r="B28" s="358"/>
      <c r="C28" s="358"/>
      <c r="D28" s="358"/>
      <c r="E28" s="358"/>
    </row>
    <row r="29" spans="1:5" s="359" customFormat="1" x14ac:dyDescent="0.25">
      <c r="A29" s="358"/>
      <c r="B29" s="358"/>
      <c r="C29" s="358"/>
      <c r="D29" s="358"/>
      <c r="E29" s="358"/>
    </row>
    <row r="30" spans="1:5" s="359" customFormat="1" x14ac:dyDescent="0.25">
      <c r="A30" s="358"/>
      <c r="B30" s="358"/>
      <c r="C30" s="358"/>
      <c r="D30" s="358"/>
      <c r="E30" s="358"/>
    </row>
    <row r="31" spans="1:5" s="359" customFormat="1" x14ac:dyDescent="0.25">
      <c r="A31" s="358"/>
      <c r="B31" s="358"/>
      <c r="C31" s="358"/>
      <c r="D31" s="358"/>
      <c r="E31" s="358"/>
    </row>
    <row r="32" spans="1:5" s="359" customFormat="1" x14ac:dyDescent="0.25">
      <c r="A32" s="358"/>
      <c r="B32" s="358"/>
      <c r="C32" s="358"/>
      <c r="D32" s="358"/>
      <c r="E32" s="358"/>
    </row>
    <row r="33" spans="1:5" s="359" customFormat="1" x14ac:dyDescent="0.25">
      <c r="A33" s="358"/>
      <c r="B33" s="358"/>
      <c r="C33" s="358"/>
      <c r="D33" s="358"/>
      <c r="E33" s="358"/>
    </row>
    <row r="34" spans="1:5" s="359" customFormat="1" x14ac:dyDescent="0.25">
      <c r="A34" s="358"/>
      <c r="B34" s="358"/>
      <c r="C34" s="358"/>
      <c r="D34" s="358"/>
      <c r="E34" s="358"/>
    </row>
    <row r="35" spans="1:5" s="359" customFormat="1" x14ac:dyDescent="0.25">
      <c r="A35" s="358"/>
      <c r="B35" s="358"/>
      <c r="C35" s="358"/>
      <c r="D35" s="358"/>
      <c r="E35" s="358"/>
    </row>
    <row r="36" spans="1:5" s="359" customFormat="1" x14ac:dyDescent="0.25">
      <c r="A36" s="358"/>
      <c r="B36" s="358"/>
      <c r="C36" s="358"/>
      <c r="D36" s="358"/>
      <c r="E36" s="358"/>
    </row>
    <row r="37" spans="1:5" s="359" customFormat="1" x14ac:dyDescent="0.25">
      <c r="A37" s="358"/>
      <c r="B37" s="358"/>
      <c r="C37" s="358"/>
      <c r="D37" s="358"/>
      <c r="E37" s="358"/>
    </row>
    <row r="38" spans="1:5" s="359" customFormat="1" x14ac:dyDescent="0.25">
      <c r="A38" s="358"/>
      <c r="B38" s="358"/>
      <c r="C38" s="358"/>
      <c r="D38" s="358"/>
      <c r="E38" s="358"/>
    </row>
    <row r="39" spans="1:5" s="359" customFormat="1" x14ac:dyDescent="0.25">
      <c r="A39" s="358"/>
      <c r="B39" s="358"/>
      <c r="C39" s="358"/>
      <c r="D39" s="358"/>
      <c r="E39" s="358"/>
    </row>
    <row r="40" spans="1:5" s="359" customFormat="1" x14ac:dyDescent="0.25">
      <c r="A40" s="358"/>
      <c r="B40" s="358"/>
      <c r="C40" s="358"/>
      <c r="D40" s="358"/>
      <c r="E40" s="358"/>
    </row>
    <row r="41" spans="1:5" s="359" customFormat="1" x14ac:dyDescent="0.25">
      <c r="A41" s="358"/>
      <c r="B41" s="358"/>
      <c r="C41" s="358"/>
      <c r="D41" s="358"/>
      <c r="E41" s="358"/>
    </row>
    <row r="42" spans="1:5" s="359" customFormat="1" x14ac:dyDescent="0.25">
      <c r="A42" s="358"/>
      <c r="B42" s="358"/>
      <c r="C42" s="358"/>
      <c r="D42" s="358"/>
      <c r="E42" s="358"/>
    </row>
    <row r="43" spans="1:5" s="359" customFormat="1" x14ac:dyDescent="0.25">
      <c r="A43" s="358"/>
      <c r="B43" s="358"/>
      <c r="C43" s="358"/>
      <c r="D43" s="358"/>
      <c r="E43" s="358"/>
    </row>
    <row r="44" spans="1:5" s="359" customFormat="1" x14ac:dyDescent="0.25">
      <c r="A44" s="358"/>
      <c r="B44" s="358"/>
      <c r="C44" s="358"/>
      <c r="D44" s="358"/>
      <c r="E44" s="358"/>
    </row>
    <row r="45" spans="1:5" s="359" customFormat="1" x14ac:dyDescent="0.25">
      <c r="A45" s="358"/>
      <c r="B45" s="358"/>
      <c r="C45" s="358"/>
      <c r="D45" s="358"/>
      <c r="E45" s="358"/>
    </row>
    <row r="46" spans="1:5" s="359" customFormat="1" x14ac:dyDescent="0.25">
      <c r="A46" s="358"/>
      <c r="B46" s="358"/>
      <c r="C46" s="358"/>
      <c r="D46" s="358"/>
      <c r="E46" s="358"/>
    </row>
    <row r="47" spans="1:5" s="359" customFormat="1" x14ac:dyDescent="0.25">
      <c r="A47" s="358"/>
      <c r="B47" s="358"/>
      <c r="C47" s="358"/>
      <c r="D47" s="358"/>
      <c r="E47" s="358"/>
    </row>
    <row r="48" spans="1:5" s="359" customFormat="1" x14ac:dyDescent="0.25">
      <c r="A48" s="358"/>
      <c r="B48" s="358"/>
      <c r="C48" s="358"/>
      <c r="D48" s="358"/>
      <c r="E48" s="358"/>
    </row>
    <row r="49" spans="1:5" s="359" customFormat="1" x14ac:dyDescent="0.25">
      <c r="A49" s="358"/>
      <c r="B49" s="358"/>
      <c r="C49" s="358"/>
      <c r="D49" s="358"/>
      <c r="E49" s="358"/>
    </row>
    <row r="50" spans="1:5" s="359" customFormat="1" x14ac:dyDescent="0.25">
      <c r="A50" s="358"/>
      <c r="B50" s="358"/>
      <c r="C50" s="358"/>
      <c r="D50" s="358"/>
      <c r="E50" s="358"/>
    </row>
    <row r="51" spans="1:5" s="359" customFormat="1" x14ac:dyDescent="0.25">
      <c r="A51" s="358"/>
      <c r="B51" s="358"/>
      <c r="C51" s="358"/>
      <c r="D51" s="358"/>
      <c r="E51" s="358"/>
    </row>
    <row r="52" spans="1:5" s="359" customFormat="1" x14ac:dyDescent="0.25">
      <c r="A52" s="358"/>
      <c r="B52" s="358"/>
      <c r="C52" s="358"/>
      <c r="D52" s="358"/>
      <c r="E52" s="358"/>
    </row>
    <row r="53" spans="1:5" s="359" customFormat="1" x14ac:dyDescent="0.25">
      <c r="A53" s="358"/>
      <c r="B53" s="358"/>
      <c r="C53" s="358"/>
      <c r="D53" s="358"/>
      <c r="E53" s="358"/>
    </row>
    <row r="54" spans="1:5" s="359" customFormat="1" x14ac:dyDescent="0.25">
      <c r="A54" s="358"/>
      <c r="B54" s="358"/>
      <c r="C54" s="358"/>
      <c r="D54" s="358"/>
      <c r="E54" s="358"/>
    </row>
    <row r="55" spans="1:5" s="359" customFormat="1" x14ac:dyDescent="0.25">
      <c r="A55" s="358"/>
      <c r="B55" s="358"/>
      <c r="C55" s="358"/>
      <c r="D55" s="358"/>
      <c r="E55" s="358"/>
    </row>
    <row r="56" spans="1:5" s="359" customFormat="1" x14ac:dyDescent="0.25">
      <c r="A56" s="358"/>
      <c r="B56" s="358"/>
      <c r="C56" s="358"/>
      <c r="D56" s="358"/>
      <c r="E56" s="358"/>
    </row>
    <row r="57" spans="1:5" s="359" customFormat="1" x14ac:dyDescent="0.25">
      <c r="A57" s="358"/>
      <c r="B57" s="358"/>
      <c r="C57" s="358"/>
      <c r="D57" s="358"/>
      <c r="E57" s="358"/>
    </row>
    <row r="58" spans="1:5" s="359" customFormat="1" x14ac:dyDescent="0.25">
      <c r="A58" s="358"/>
      <c r="B58" s="358"/>
      <c r="C58" s="358"/>
      <c r="D58" s="358"/>
      <c r="E58" s="358"/>
    </row>
    <row r="59" spans="1:5" s="359" customFormat="1" x14ac:dyDescent="0.25">
      <c r="A59" s="358"/>
      <c r="B59" s="358"/>
      <c r="C59" s="358"/>
      <c r="D59" s="358"/>
      <c r="E59" s="358"/>
    </row>
    <row r="60" spans="1:5" s="359" customFormat="1" x14ac:dyDescent="0.25">
      <c r="A60" s="358"/>
      <c r="B60" s="358"/>
      <c r="C60" s="358"/>
      <c r="D60" s="358"/>
      <c r="E60" s="358"/>
    </row>
    <row r="61" spans="1:5" s="359" customFormat="1" x14ac:dyDescent="0.25">
      <c r="A61" s="358"/>
      <c r="B61" s="358"/>
      <c r="C61" s="358"/>
      <c r="D61" s="358"/>
      <c r="E61" s="358"/>
    </row>
    <row r="62" spans="1:5" s="359" customFormat="1" x14ac:dyDescent="0.25">
      <c r="A62" s="358"/>
      <c r="B62" s="358"/>
      <c r="C62" s="358"/>
      <c r="D62" s="358"/>
      <c r="E62" s="358"/>
    </row>
    <row r="63" spans="1:5" s="359" customFormat="1" x14ac:dyDescent="0.25">
      <c r="A63" s="358"/>
      <c r="B63" s="358"/>
      <c r="C63" s="358"/>
      <c r="D63" s="358"/>
      <c r="E63" s="358"/>
    </row>
    <row r="64" spans="1:5" s="359" customFormat="1" x14ac:dyDescent="0.25">
      <c r="A64" s="358"/>
      <c r="B64" s="358"/>
      <c r="C64" s="358"/>
      <c r="D64" s="358"/>
      <c r="E64" s="358"/>
    </row>
    <row r="65" spans="1:5" s="359" customFormat="1" x14ac:dyDescent="0.25">
      <c r="A65" s="358"/>
      <c r="B65" s="358"/>
      <c r="C65" s="358"/>
      <c r="D65" s="358"/>
      <c r="E65" s="358"/>
    </row>
    <row r="66" spans="1:5" s="359" customFormat="1" x14ac:dyDescent="0.25">
      <c r="A66" s="358"/>
      <c r="B66" s="358"/>
      <c r="C66" s="358"/>
      <c r="D66" s="358"/>
      <c r="E66" s="358"/>
    </row>
    <row r="67" spans="1:5" s="359" customFormat="1" x14ac:dyDescent="0.25">
      <c r="A67" s="358"/>
      <c r="B67" s="358"/>
      <c r="C67" s="358"/>
      <c r="D67" s="358"/>
      <c r="E67" s="358"/>
    </row>
    <row r="68" spans="1:5" s="359" customFormat="1" x14ac:dyDescent="0.25">
      <c r="A68" s="358"/>
      <c r="B68" s="358"/>
      <c r="C68" s="358"/>
      <c r="D68" s="358"/>
      <c r="E68" s="358"/>
    </row>
    <row r="69" spans="1:5" s="359" customFormat="1" x14ac:dyDescent="0.25">
      <c r="A69" s="358"/>
      <c r="B69" s="358"/>
      <c r="C69" s="358"/>
      <c r="D69" s="358"/>
      <c r="E69" s="358"/>
    </row>
    <row r="70" spans="1:5" s="359" customFormat="1" x14ac:dyDescent="0.25">
      <c r="A70" s="358"/>
      <c r="B70" s="358"/>
      <c r="C70" s="358"/>
      <c r="D70" s="358"/>
      <c r="E70" s="358"/>
    </row>
    <row r="71" spans="1:5" s="359" customFormat="1" x14ac:dyDescent="0.25">
      <c r="A71" s="358"/>
      <c r="B71" s="358"/>
      <c r="C71" s="358"/>
      <c r="D71" s="358"/>
      <c r="E71" s="358"/>
    </row>
    <row r="72" spans="1:5" s="359" customFormat="1" x14ac:dyDescent="0.25">
      <c r="A72" s="358"/>
      <c r="B72" s="358"/>
      <c r="C72" s="358"/>
      <c r="D72" s="358"/>
      <c r="E72" s="358"/>
    </row>
    <row r="73" spans="1:5" s="359" customFormat="1" x14ac:dyDescent="0.25">
      <c r="A73" s="358"/>
      <c r="B73" s="358"/>
      <c r="C73" s="358"/>
      <c r="D73" s="358"/>
      <c r="E73" s="358"/>
    </row>
    <row r="74" spans="1:5" s="359" customFormat="1" x14ac:dyDescent="0.25">
      <c r="A74" s="358"/>
      <c r="B74" s="358"/>
      <c r="C74" s="358"/>
      <c r="D74" s="358"/>
      <c r="E74" s="358"/>
    </row>
    <row r="75" spans="1:5" s="359" customFormat="1" x14ac:dyDescent="0.25">
      <c r="A75" s="358"/>
      <c r="B75" s="358"/>
      <c r="C75" s="358"/>
      <c r="D75" s="358"/>
      <c r="E75" s="358"/>
    </row>
    <row r="76" spans="1:5" s="359" customFormat="1" x14ac:dyDescent="0.25">
      <c r="A76" s="358"/>
      <c r="B76" s="358"/>
      <c r="C76" s="358"/>
      <c r="D76" s="358"/>
      <c r="E76" s="358"/>
    </row>
    <row r="77" spans="1:5" s="359" customFormat="1" x14ac:dyDescent="0.25">
      <c r="A77" s="358"/>
      <c r="B77" s="358"/>
      <c r="C77" s="358"/>
      <c r="D77" s="358"/>
      <c r="E77" s="358"/>
    </row>
    <row r="78" spans="1:5" s="359" customFormat="1" x14ac:dyDescent="0.25">
      <c r="A78" s="358"/>
      <c r="B78" s="358"/>
      <c r="C78" s="358"/>
      <c r="D78" s="358"/>
      <c r="E78" s="358"/>
    </row>
    <row r="79" spans="1:5" s="359" customFormat="1" x14ac:dyDescent="0.25">
      <c r="A79" s="358"/>
      <c r="B79" s="358"/>
      <c r="C79" s="358"/>
      <c r="D79" s="358"/>
      <c r="E79" s="358"/>
    </row>
    <row r="80" spans="1:5" s="359" customFormat="1" x14ac:dyDescent="0.25">
      <c r="A80" s="358"/>
      <c r="B80" s="358"/>
      <c r="C80" s="358"/>
      <c r="D80" s="358"/>
      <c r="E80" s="358"/>
    </row>
    <row r="81" spans="1:5" s="359" customFormat="1" x14ac:dyDescent="0.25">
      <c r="A81" s="358"/>
      <c r="B81" s="358"/>
      <c r="C81" s="358"/>
      <c r="D81" s="358"/>
      <c r="E81" s="358"/>
    </row>
    <row r="82" spans="1:5" s="359" customFormat="1" x14ac:dyDescent="0.25">
      <c r="A82" s="358"/>
      <c r="B82" s="358"/>
      <c r="C82" s="358"/>
      <c r="D82" s="358"/>
      <c r="E82" s="358"/>
    </row>
    <row r="83" spans="1:5" s="359" customFormat="1" x14ac:dyDescent="0.25">
      <c r="A83" s="358"/>
      <c r="B83" s="358"/>
      <c r="C83" s="358"/>
      <c r="D83" s="358"/>
      <c r="E83" s="358"/>
    </row>
    <row r="84" spans="1:5" s="359" customFormat="1" x14ac:dyDescent="0.25">
      <c r="A84" s="358"/>
      <c r="B84" s="358"/>
      <c r="C84" s="358"/>
      <c r="D84" s="358"/>
      <c r="E84" s="358"/>
    </row>
    <row r="85" spans="1:5" s="359" customFormat="1" x14ac:dyDescent="0.25">
      <c r="A85" s="358"/>
      <c r="B85" s="358"/>
      <c r="C85" s="358"/>
      <c r="D85" s="358"/>
      <c r="E85" s="358"/>
    </row>
    <row r="86" spans="1:5" s="359" customFormat="1" x14ac:dyDescent="0.25">
      <c r="A86" s="358"/>
      <c r="B86" s="358"/>
      <c r="C86" s="358"/>
      <c r="D86" s="358"/>
      <c r="E86" s="358"/>
    </row>
    <row r="87" spans="1:5" s="359" customFormat="1" x14ac:dyDescent="0.25">
      <c r="A87" s="358"/>
      <c r="B87" s="358"/>
      <c r="C87" s="358"/>
      <c r="D87" s="358"/>
      <c r="E87" s="358"/>
    </row>
    <row r="88" spans="1:5" s="359" customFormat="1" x14ac:dyDescent="0.25">
      <c r="A88" s="358"/>
      <c r="B88" s="358"/>
      <c r="C88" s="358"/>
      <c r="D88" s="358"/>
      <c r="E88" s="358"/>
    </row>
    <row r="89" spans="1:5" s="359" customFormat="1" x14ac:dyDescent="0.25">
      <c r="A89" s="358"/>
      <c r="B89" s="358"/>
      <c r="C89" s="358"/>
      <c r="D89" s="358"/>
      <c r="E89" s="358"/>
    </row>
    <row r="90" spans="1:5" s="359" customFormat="1" x14ac:dyDescent="0.25">
      <c r="A90" s="358"/>
      <c r="B90" s="358"/>
      <c r="C90" s="358"/>
      <c r="D90" s="358"/>
      <c r="E90" s="358"/>
    </row>
    <row r="91" spans="1:5" s="359" customFormat="1" x14ac:dyDescent="0.25">
      <c r="A91" s="358"/>
      <c r="B91" s="358"/>
      <c r="C91" s="358"/>
      <c r="D91" s="358"/>
      <c r="E91" s="358"/>
    </row>
    <row r="92" spans="1:5" s="359" customFormat="1" x14ac:dyDescent="0.25">
      <c r="A92" s="358"/>
      <c r="B92" s="358"/>
      <c r="C92" s="358"/>
      <c r="D92" s="358"/>
      <c r="E92" s="358"/>
    </row>
    <row r="93" spans="1:5" s="359" customFormat="1" x14ac:dyDescent="0.25">
      <c r="A93" s="358"/>
      <c r="B93" s="358"/>
      <c r="C93" s="358"/>
      <c r="D93" s="358"/>
      <c r="E93" s="358"/>
    </row>
    <row r="94" spans="1:5" s="359" customFormat="1" x14ac:dyDescent="0.25">
      <c r="A94" s="358"/>
      <c r="B94" s="358"/>
      <c r="C94" s="358"/>
      <c r="D94" s="358"/>
      <c r="E94" s="358"/>
    </row>
    <row r="95" spans="1:5" s="359" customFormat="1" x14ac:dyDescent="0.25">
      <c r="A95" s="358"/>
      <c r="B95" s="358"/>
      <c r="C95" s="358"/>
      <c r="D95" s="358"/>
      <c r="E95" s="358"/>
    </row>
    <row r="96" spans="1:5" s="359" customFormat="1" x14ac:dyDescent="0.25">
      <c r="A96" s="358"/>
      <c r="B96" s="358"/>
      <c r="C96" s="358"/>
      <c r="D96" s="358"/>
      <c r="E96" s="358"/>
    </row>
    <row r="97" spans="1:5" s="359" customFormat="1" x14ac:dyDescent="0.25">
      <c r="A97" s="358"/>
      <c r="B97" s="358"/>
      <c r="C97" s="358"/>
      <c r="D97" s="358"/>
      <c r="E97" s="358"/>
    </row>
    <row r="98" spans="1:5" s="359" customFormat="1" x14ac:dyDescent="0.25">
      <c r="A98" s="358"/>
      <c r="B98" s="358"/>
      <c r="C98" s="358"/>
      <c r="D98" s="358"/>
      <c r="E98" s="358"/>
    </row>
    <row r="99" spans="1:5" s="359" customFormat="1" x14ac:dyDescent="0.25">
      <c r="A99" s="358"/>
      <c r="B99" s="358"/>
      <c r="C99" s="358"/>
      <c r="D99" s="358"/>
      <c r="E99" s="358"/>
    </row>
    <row r="100" spans="1:5" s="359" customFormat="1" x14ac:dyDescent="0.25">
      <c r="A100" s="358"/>
      <c r="B100" s="358"/>
      <c r="C100" s="358"/>
      <c r="D100" s="358"/>
      <c r="E100" s="358"/>
    </row>
    <row r="101" spans="1:5" s="359" customFormat="1" x14ac:dyDescent="0.25">
      <c r="A101" s="358"/>
      <c r="B101" s="358"/>
      <c r="C101" s="358"/>
      <c r="D101" s="358"/>
      <c r="E101" s="358"/>
    </row>
    <row r="102" spans="1:5" s="359" customFormat="1" x14ac:dyDescent="0.25">
      <c r="A102" s="358"/>
      <c r="B102" s="358"/>
      <c r="C102" s="358"/>
      <c r="D102" s="358"/>
      <c r="E102" s="358"/>
    </row>
    <row r="103" spans="1:5" s="359" customFormat="1" x14ac:dyDescent="0.25">
      <c r="A103" s="358"/>
      <c r="B103" s="358"/>
      <c r="C103" s="358"/>
      <c r="D103" s="358"/>
      <c r="E103" s="358"/>
    </row>
    <row r="104" spans="1:5" s="359" customFormat="1" x14ac:dyDescent="0.25">
      <c r="A104" s="358"/>
      <c r="B104" s="358"/>
      <c r="C104" s="358"/>
      <c r="D104" s="358"/>
      <c r="E104" s="358"/>
    </row>
    <row r="105" spans="1:5" s="359" customFormat="1" x14ac:dyDescent="0.25">
      <c r="A105" s="358"/>
      <c r="B105" s="358"/>
      <c r="C105" s="358"/>
      <c r="D105" s="358"/>
      <c r="E105" s="358"/>
    </row>
    <row r="106" spans="1:5" s="359" customFormat="1" x14ac:dyDescent="0.25">
      <c r="A106" s="358"/>
      <c r="B106" s="358"/>
      <c r="C106" s="358"/>
      <c r="D106" s="358"/>
      <c r="E106" s="358"/>
    </row>
    <row r="107" spans="1:5" s="359" customFormat="1" x14ac:dyDescent="0.25">
      <c r="A107" s="358"/>
      <c r="B107" s="358"/>
      <c r="C107" s="358"/>
      <c r="D107" s="358"/>
      <c r="E107" s="358"/>
    </row>
    <row r="108" spans="1:5" s="359" customFormat="1" x14ac:dyDescent="0.25">
      <c r="A108" s="358"/>
      <c r="B108" s="358"/>
      <c r="C108" s="358"/>
      <c r="D108" s="358"/>
      <c r="E108" s="358"/>
    </row>
    <row r="109" spans="1:5" s="359" customFormat="1" x14ac:dyDescent="0.25">
      <c r="A109" s="358"/>
      <c r="B109" s="358"/>
      <c r="C109" s="358"/>
      <c r="D109" s="358"/>
      <c r="E109" s="358"/>
    </row>
    <row r="110" spans="1:5" s="359" customFormat="1" x14ac:dyDescent="0.25">
      <c r="A110" s="358"/>
      <c r="B110" s="358"/>
      <c r="C110" s="358"/>
      <c r="D110" s="358"/>
      <c r="E110" s="358"/>
    </row>
    <row r="111" spans="1:5" s="359" customFormat="1" x14ac:dyDescent="0.25">
      <c r="A111" s="358"/>
      <c r="B111" s="358"/>
      <c r="C111" s="358"/>
      <c r="D111" s="358"/>
      <c r="E111" s="358"/>
    </row>
    <row r="112" spans="1:5" s="359" customFormat="1" x14ac:dyDescent="0.25">
      <c r="A112" s="358"/>
      <c r="B112" s="358"/>
      <c r="C112" s="358"/>
      <c r="D112" s="358"/>
      <c r="E112" s="358"/>
    </row>
    <row r="113" spans="1:5" s="359" customFormat="1" x14ac:dyDescent="0.25">
      <c r="A113" s="358"/>
      <c r="B113" s="358"/>
      <c r="C113" s="358"/>
      <c r="D113" s="358"/>
      <c r="E113" s="358"/>
    </row>
    <row r="114" spans="1:5" s="359" customFormat="1" x14ac:dyDescent="0.25">
      <c r="A114" s="358"/>
      <c r="B114" s="358"/>
      <c r="C114" s="358"/>
      <c r="D114" s="358"/>
      <c r="E114" s="358"/>
    </row>
    <row r="115" spans="1:5" s="359" customFormat="1" x14ac:dyDescent="0.25">
      <c r="A115" s="358"/>
      <c r="B115" s="358"/>
      <c r="C115" s="358"/>
      <c r="D115" s="358"/>
      <c r="E115" s="358"/>
    </row>
    <row r="116" spans="1:5" s="359" customFormat="1" x14ac:dyDescent="0.25">
      <c r="A116" s="358"/>
      <c r="B116" s="358"/>
      <c r="C116" s="358"/>
      <c r="D116" s="358"/>
      <c r="E116" s="358"/>
    </row>
    <row r="117" spans="1:5" s="359" customFormat="1" x14ac:dyDescent="0.25">
      <c r="A117" s="358"/>
      <c r="B117" s="358"/>
      <c r="C117" s="358"/>
      <c r="D117" s="358"/>
      <c r="E117" s="358"/>
    </row>
    <row r="118" spans="1:5" s="359" customFormat="1" x14ac:dyDescent="0.25">
      <c r="A118" s="358"/>
      <c r="B118" s="358"/>
      <c r="C118" s="358"/>
      <c r="D118" s="358"/>
      <c r="E118" s="358"/>
    </row>
    <row r="119" spans="1:5" s="359" customFormat="1" x14ac:dyDescent="0.25">
      <c r="A119" s="358"/>
      <c r="B119" s="358"/>
      <c r="C119" s="358"/>
      <c r="D119" s="358"/>
      <c r="E119" s="358"/>
    </row>
    <row r="120" spans="1:5" s="359" customFormat="1" x14ac:dyDescent="0.25">
      <c r="A120" s="358"/>
      <c r="B120" s="358"/>
      <c r="C120" s="358"/>
      <c r="D120" s="358"/>
      <c r="E120" s="358"/>
    </row>
    <row r="121" spans="1:5" s="359" customFormat="1" x14ac:dyDescent="0.25">
      <c r="A121" s="358"/>
      <c r="B121" s="358"/>
      <c r="C121" s="358"/>
      <c r="D121" s="358"/>
      <c r="E121" s="358"/>
    </row>
    <row r="122" spans="1:5" s="359" customFormat="1" x14ac:dyDescent="0.25">
      <c r="A122" s="358"/>
      <c r="B122" s="358"/>
      <c r="C122" s="358"/>
      <c r="D122" s="358"/>
      <c r="E122" s="358"/>
    </row>
    <row r="123" spans="1:5" s="359" customFormat="1" x14ac:dyDescent="0.25">
      <c r="A123" s="358"/>
      <c r="B123" s="358"/>
      <c r="C123" s="358"/>
      <c r="D123" s="358"/>
      <c r="E123" s="358"/>
    </row>
    <row r="124" spans="1:5" s="359" customFormat="1" x14ac:dyDescent="0.25">
      <c r="A124" s="358"/>
      <c r="B124" s="358"/>
      <c r="C124" s="358"/>
      <c r="D124" s="358"/>
      <c r="E124" s="358"/>
    </row>
    <row r="125" spans="1:5" s="359" customFormat="1" x14ac:dyDescent="0.25">
      <c r="A125" s="358"/>
      <c r="B125" s="358"/>
      <c r="C125" s="358"/>
      <c r="D125" s="358"/>
      <c r="E125" s="358"/>
    </row>
    <row r="126" spans="1:5" s="359" customFormat="1" x14ac:dyDescent="0.25">
      <c r="A126" s="358"/>
      <c r="B126" s="358"/>
      <c r="C126" s="358"/>
      <c r="D126" s="358"/>
      <c r="E126" s="358"/>
    </row>
    <row r="127" spans="1:5" s="359" customFormat="1" x14ac:dyDescent="0.25">
      <c r="A127" s="358"/>
      <c r="B127" s="358"/>
      <c r="C127" s="358"/>
      <c r="D127" s="358"/>
      <c r="E127" s="358"/>
    </row>
    <row r="128" spans="1:5" s="359" customFormat="1" x14ac:dyDescent="0.25">
      <c r="A128" s="358"/>
      <c r="B128" s="358"/>
      <c r="C128" s="358"/>
      <c r="D128" s="358"/>
      <c r="E128" s="358"/>
    </row>
    <row r="129" spans="1:5" s="359" customFormat="1" x14ac:dyDescent="0.25">
      <c r="A129" s="358"/>
      <c r="B129" s="358"/>
      <c r="C129" s="358"/>
      <c r="D129" s="358"/>
      <c r="E129" s="358"/>
    </row>
    <row r="130" spans="1:5" s="359" customFormat="1" x14ac:dyDescent="0.25">
      <c r="A130" s="358"/>
      <c r="B130" s="358"/>
      <c r="C130" s="358"/>
      <c r="D130" s="358"/>
      <c r="E130" s="358"/>
    </row>
    <row r="131" spans="1:5" s="359" customFormat="1" x14ac:dyDescent="0.25">
      <c r="A131" s="358"/>
      <c r="B131" s="358"/>
      <c r="C131" s="358"/>
      <c r="D131" s="358"/>
      <c r="E131" s="358"/>
    </row>
    <row r="132" spans="1:5" s="359" customFormat="1" x14ac:dyDescent="0.25">
      <c r="A132" s="358"/>
      <c r="B132" s="358"/>
      <c r="C132" s="358"/>
      <c r="D132" s="358"/>
      <c r="E132" s="358"/>
    </row>
    <row r="133" spans="1:5" s="359" customFormat="1" x14ac:dyDescent="0.25">
      <c r="A133" s="358"/>
      <c r="B133" s="358"/>
      <c r="C133" s="358"/>
      <c r="D133" s="358"/>
      <c r="E133" s="358"/>
    </row>
    <row r="134" spans="1:5" s="359" customFormat="1" x14ac:dyDescent="0.25">
      <c r="A134" s="358"/>
      <c r="B134" s="358"/>
      <c r="C134" s="358"/>
      <c r="D134" s="358"/>
      <c r="E134" s="358"/>
    </row>
    <row r="135" spans="1:5" s="359" customFormat="1" x14ac:dyDescent="0.25">
      <c r="A135" s="358"/>
      <c r="B135" s="358"/>
      <c r="C135" s="358"/>
      <c r="D135" s="358"/>
      <c r="E135" s="358"/>
    </row>
    <row r="136" spans="1:5" s="359" customFormat="1" x14ac:dyDescent="0.25">
      <c r="A136" s="358"/>
      <c r="B136" s="358"/>
      <c r="C136" s="358"/>
      <c r="D136" s="358"/>
      <c r="E136" s="358"/>
    </row>
    <row r="137" spans="1:5" s="359" customFormat="1" x14ac:dyDescent="0.25">
      <c r="A137" s="358"/>
      <c r="B137" s="358"/>
      <c r="C137" s="358"/>
      <c r="D137" s="358"/>
      <c r="E137" s="358"/>
    </row>
    <row r="138" spans="1:5" s="359" customFormat="1" x14ac:dyDescent="0.25">
      <c r="A138" s="358"/>
      <c r="B138" s="358"/>
      <c r="C138" s="358"/>
      <c r="D138" s="358"/>
      <c r="E138" s="358"/>
    </row>
    <row r="139" spans="1:5" s="359" customFormat="1" x14ac:dyDescent="0.25">
      <c r="A139" s="358"/>
      <c r="B139" s="358"/>
      <c r="C139" s="358"/>
      <c r="D139" s="358"/>
      <c r="E139" s="358"/>
    </row>
    <row r="140" spans="1:5" s="359" customFormat="1" x14ac:dyDescent="0.25">
      <c r="A140" s="358"/>
      <c r="B140" s="358"/>
      <c r="C140" s="358"/>
      <c r="D140" s="358"/>
      <c r="E140" s="358"/>
    </row>
    <row r="141" spans="1:5" s="359" customFormat="1" x14ac:dyDescent="0.25">
      <c r="A141" s="358"/>
      <c r="B141" s="358"/>
      <c r="C141" s="358"/>
      <c r="D141" s="358"/>
      <c r="E141" s="358"/>
    </row>
    <row r="142" spans="1:5" s="359" customFormat="1" x14ac:dyDescent="0.25">
      <c r="A142" s="358"/>
      <c r="B142" s="358"/>
      <c r="C142" s="358"/>
      <c r="D142" s="358"/>
      <c r="E142" s="358"/>
    </row>
    <row r="143" spans="1:5" s="359" customFormat="1" x14ac:dyDescent="0.25">
      <c r="A143" s="358"/>
      <c r="B143" s="358"/>
      <c r="C143" s="358"/>
      <c r="D143" s="358"/>
      <c r="E143" s="358"/>
    </row>
    <row r="144" spans="1:5" s="359" customFormat="1" x14ac:dyDescent="0.25">
      <c r="A144" s="358"/>
      <c r="B144" s="358"/>
      <c r="C144" s="358"/>
      <c r="D144" s="358"/>
      <c r="E144" s="358"/>
    </row>
    <row r="145" spans="1:5" s="359" customFormat="1" x14ac:dyDescent="0.25">
      <c r="A145" s="358"/>
      <c r="B145" s="358"/>
      <c r="C145" s="358"/>
      <c r="D145" s="358"/>
      <c r="E145" s="358"/>
    </row>
    <row r="146" spans="1:5" s="359" customFormat="1" x14ac:dyDescent="0.25">
      <c r="A146" s="358"/>
      <c r="B146" s="358"/>
      <c r="C146" s="358"/>
      <c r="D146" s="358"/>
      <c r="E146" s="358"/>
    </row>
    <row r="147" spans="1:5" s="359" customFormat="1" x14ac:dyDescent="0.25">
      <c r="A147" s="358"/>
      <c r="B147" s="358"/>
      <c r="C147" s="358"/>
      <c r="D147" s="358"/>
      <c r="E147" s="358"/>
    </row>
    <row r="148" spans="1:5" s="359" customFormat="1" x14ac:dyDescent="0.25">
      <c r="A148" s="358"/>
      <c r="B148" s="358"/>
      <c r="C148" s="358"/>
      <c r="D148" s="358"/>
      <c r="E148" s="358"/>
    </row>
    <row r="149" spans="1:5" s="359" customFormat="1" x14ac:dyDescent="0.25">
      <c r="A149" s="358"/>
      <c r="B149" s="358"/>
      <c r="C149" s="358"/>
      <c r="D149" s="358"/>
      <c r="E149" s="358"/>
    </row>
    <row r="150" spans="1:5" s="359" customFormat="1" x14ac:dyDescent="0.25">
      <c r="A150" s="358"/>
      <c r="B150" s="358"/>
      <c r="C150" s="358"/>
      <c r="D150" s="358"/>
      <c r="E150" s="358"/>
    </row>
    <row r="151" spans="1:5" s="359" customFormat="1" x14ac:dyDescent="0.25">
      <c r="A151" s="358"/>
      <c r="B151" s="358"/>
      <c r="C151" s="358"/>
      <c r="D151" s="358"/>
      <c r="E151" s="358"/>
    </row>
    <row r="152" spans="1:5" s="359" customFormat="1" x14ac:dyDescent="0.25">
      <c r="A152" s="358"/>
      <c r="B152" s="358"/>
      <c r="C152" s="358"/>
      <c r="D152" s="358"/>
      <c r="E152" s="358"/>
    </row>
    <row r="153" spans="1:5" s="359" customFormat="1" x14ac:dyDescent="0.25">
      <c r="A153" s="358"/>
      <c r="B153" s="358"/>
      <c r="C153" s="358"/>
      <c r="D153" s="358"/>
      <c r="E153" s="358"/>
    </row>
    <row r="154" spans="1:5" s="359" customFormat="1" x14ac:dyDescent="0.25">
      <c r="A154" s="358"/>
      <c r="B154" s="358"/>
      <c r="C154" s="358"/>
      <c r="D154" s="358"/>
      <c r="E154" s="358"/>
    </row>
    <row r="155" spans="1:5" s="359" customFormat="1" x14ac:dyDescent="0.25">
      <c r="A155" s="358"/>
      <c r="B155" s="358"/>
      <c r="C155" s="358"/>
      <c r="D155" s="358"/>
      <c r="E155" s="358"/>
    </row>
    <row r="156" spans="1:5" s="359" customFormat="1" x14ac:dyDescent="0.25">
      <c r="A156" s="358"/>
      <c r="B156" s="358"/>
      <c r="C156" s="358"/>
      <c r="D156" s="358"/>
      <c r="E156" s="358"/>
    </row>
    <row r="157" spans="1:5" s="359" customFormat="1" x14ac:dyDescent="0.25">
      <c r="A157" s="358"/>
      <c r="B157" s="358"/>
      <c r="C157" s="358"/>
      <c r="D157" s="358"/>
      <c r="E157" s="358"/>
    </row>
    <row r="158" spans="1:5" s="359" customFormat="1" x14ac:dyDescent="0.25">
      <c r="A158" s="358"/>
      <c r="B158" s="358"/>
      <c r="C158" s="358"/>
      <c r="D158" s="358"/>
      <c r="E158" s="358"/>
    </row>
    <row r="159" spans="1:5" s="359" customFormat="1" x14ac:dyDescent="0.25">
      <c r="A159" s="358"/>
      <c r="B159" s="358"/>
      <c r="C159" s="358"/>
      <c r="D159" s="358"/>
      <c r="E159" s="358"/>
    </row>
    <row r="160" spans="1:5" s="359" customFormat="1" x14ac:dyDescent="0.25">
      <c r="A160" s="358"/>
      <c r="B160" s="358"/>
      <c r="C160" s="358"/>
      <c r="D160" s="358"/>
      <c r="E160" s="358"/>
    </row>
    <row r="161" spans="1:5" s="359" customFormat="1" x14ac:dyDescent="0.25">
      <c r="A161" s="358"/>
      <c r="B161" s="358"/>
      <c r="C161" s="358"/>
      <c r="D161" s="358"/>
      <c r="E161" s="358"/>
    </row>
    <row r="162" spans="1:5" s="359" customFormat="1" x14ac:dyDescent="0.25">
      <c r="A162" s="358"/>
      <c r="B162" s="358"/>
      <c r="C162" s="358"/>
      <c r="D162" s="358"/>
      <c r="E162" s="358"/>
    </row>
    <row r="163" spans="1:5" s="359" customFormat="1" x14ac:dyDescent="0.25">
      <c r="A163" s="358"/>
      <c r="B163" s="358"/>
      <c r="C163" s="358"/>
      <c r="D163" s="358"/>
      <c r="E163" s="358"/>
    </row>
    <row r="164" spans="1:5" s="359" customFormat="1" x14ac:dyDescent="0.25">
      <c r="A164" s="358"/>
      <c r="B164" s="358"/>
      <c r="C164" s="358"/>
      <c r="D164" s="358"/>
      <c r="E164" s="358"/>
    </row>
    <row r="165" spans="1:5" s="359" customFormat="1" x14ac:dyDescent="0.25">
      <c r="A165" s="358"/>
      <c r="B165" s="358"/>
      <c r="C165" s="358"/>
      <c r="D165" s="358"/>
      <c r="E165" s="358"/>
    </row>
    <row r="166" spans="1:5" s="359" customFormat="1" x14ac:dyDescent="0.25">
      <c r="A166" s="358"/>
      <c r="B166" s="358"/>
      <c r="C166" s="358"/>
      <c r="D166" s="358"/>
      <c r="E166" s="358"/>
    </row>
    <row r="167" spans="1:5" s="359" customFormat="1" x14ac:dyDescent="0.25">
      <c r="A167" s="358"/>
      <c r="B167" s="358"/>
      <c r="C167" s="358"/>
      <c r="D167" s="358"/>
      <c r="E167" s="358"/>
    </row>
    <row r="168" spans="1:5" s="359" customFormat="1" x14ac:dyDescent="0.25">
      <c r="A168" s="358"/>
      <c r="B168" s="358"/>
      <c r="C168" s="358"/>
      <c r="D168" s="358"/>
      <c r="E168" s="358"/>
    </row>
    <row r="169" spans="1:5" s="359" customFormat="1" x14ac:dyDescent="0.25">
      <c r="A169" s="358"/>
      <c r="B169" s="358"/>
      <c r="C169" s="358"/>
      <c r="D169" s="358"/>
      <c r="E169" s="358"/>
    </row>
    <row r="170" spans="1:5" s="359" customFormat="1" x14ac:dyDescent="0.25">
      <c r="A170" s="358"/>
      <c r="B170" s="358"/>
      <c r="C170" s="358"/>
      <c r="D170" s="358"/>
      <c r="E170" s="358"/>
    </row>
    <row r="171" spans="1:5" s="359" customFormat="1" x14ac:dyDescent="0.25">
      <c r="A171" s="358"/>
      <c r="B171" s="358"/>
      <c r="C171" s="358"/>
      <c r="D171" s="358"/>
      <c r="E171" s="358"/>
    </row>
    <row r="172" spans="1:5" s="359" customFormat="1" x14ac:dyDescent="0.25">
      <c r="A172" s="358"/>
      <c r="B172" s="358"/>
      <c r="C172" s="358"/>
      <c r="D172" s="358"/>
      <c r="E172" s="358"/>
    </row>
    <row r="173" spans="1:5" s="359" customFormat="1" x14ac:dyDescent="0.25">
      <c r="A173" s="358"/>
      <c r="B173" s="358"/>
      <c r="C173" s="358"/>
      <c r="D173" s="358"/>
      <c r="E173" s="358"/>
    </row>
    <row r="174" spans="1:5" s="359" customFormat="1" x14ac:dyDescent="0.25">
      <c r="A174" s="358"/>
      <c r="B174" s="358"/>
      <c r="C174" s="358"/>
      <c r="D174" s="358"/>
      <c r="E174" s="358"/>
    </row>
    <row r="175" spans="1:5" s="359" customFormat="1" x14ac:dyDescent="0.25">
      <c r="A175" s="358"/>
      <c r="B175" s="358"/>
      <c r="C175" s="358"/>
      <c r="D175" s="358"/>
      <c r="E175" s="358"/>
    </row>
    <row r="176" spans="1:5" s="359" customFormat="1" x14ac:dyDescent="0.25">
      <c r="A176" s="358"/>
      <c r="B176" s="358"/>
      <c r="C176" s="358"/>
      <c r="D176" s="358"/>
      <c r="E176" s="358"/>
    </row>
    <row r="177" spans="1:5" s="359" customFormat="1" x14ac:dyDescent="0.25">
      <c r="A177" s="358"/>
      <c r="B177" s="358"/>
      <c r="C177" s="358"/>
      <c r="D177" s="358"/>
      <c r="E177" s="358"/>
    </row>
    <row r="178" spans="1:5" s="359" customFormat="1" x14ac:dyDescent="0.25">
      <c r="A178" s="358"/>
      <c r="B178" s="358"/>
      <c r="C178" s="358"/>
      <c r="D178" s="358"/>
      <c r="E178" s="358"/>
    </row>
    <row r="179" spans="1:5" s="359" customFormat="1" x14ac:dyDescent="0.25">
      <c r="A179" s="358"/>
      <c r="B179" s="358"/>
      <c r="C179" s="358"/>
      <c r="D179" s="358"/>
      <c r="E179" s="358"/>
    </row>
    <row r="180" spans="1:5" s="359" customFormat="1" x14ac:dyDescent="0.25">
      <c r="A180" s="358"/>
      <c r="B180" s="358"/>
      <c r="C180" s="358"/>
      <c r="D180" s="358"/>
      <c r="E180" s="358"/>
    </row>
    <row r="181" spans="1:5" s="359" customFormat="1" x14ac:dyDescent="0.25">
      <c r="A181" s="358"/>
      <c r="B181" s="358"/>
      <c r="C181" s="358"/>
      <c r="D181" s="358"/>
      <c r="E181" s="358"/>
    </row>
    <row r="182" spans="1:5" s="359" customFormat="1" x14ac:dyDescent="0.25">
      <c r="A182" s="358"/>
      <c r="B182" s="358"/>
      <c r="C182" s="358"/>
      <c r="D182" s="358"/>
      <c r="E182" s="358"/>
    </row>
    <row r="183" spans="1:5" s="359" customFormat="1" x14ac:dyDescent="0.25">
      <c r="A183" s="358"/>
      <c r="B183" s="358"/>
      <c r="C183" s="358"/>
      <c r="D183" s="358"/>
      <c r="E183" s="358"/>
    </row>
    <row r="184" spans="1:5" s="359" customFormat="1" x14ac:dyDescent="0.25">
      <c r="A184" s="358"/>
      <c r="B184" s="358"/>
      <c r="C184" s="358"/>
      <c r="D184" s="358"/>
      <c r="E184" s="358"/>
    </row>
    <row r="185" spans="1:5" s="359" customFormat="1" x14ac:dyDescent="0.25">
      <c r="A185" s="358"/>
      <c r="B185" s="358"/>
      <c r="C185" s="358"/>
      <c r="D185" s="358"/>
      <c r="E185" s="358"/>
    </row>
    <row r="186" spans="1:5" s="359" customFormat="1" x14ac:dyDescent="0.25">
      <c r="A186" s="358"/>
      <c r="B186" s="358"/>
      <c r="C186" s="358"/>
      <c r="D186" s="358"/>
      <c r="E186" s="358"/>
    </row>
    <row r="187" spans="1:5" s="359" customFormat="1" x14ac:dyDescent="0.25">
      <c r="A187" s="358"/>
      <c r="B187" s="358"/>
      <c r="C187" s="358"/>
      <c r="D187" s="358"/>
      <c r="E187" s="358"/>
    </row>
    <row r="188" spans="1:5" s="359" customFormat="1" x14ac:dyDescent="0.25">
      <c r="A188" s="358"/>
      <c r="B188" s="358"/>
      <c r="C188" s="358"/>
      <c r="D188" s="358"/>
      <c r="E188" s="358"/>
    </row>
    <row r="189" spans="1:5" s="359" customFormat="1" x14ac:dyDescent="0.25">
      <c r="A189" s="358"/>
      <c r="B189" s="358"/>
      <c r="C189" s="358"/>
      <c r="D189" s="358"/>
      <c r="E189" s="358"/>
    </row>
    <row r="190" spans="1:5" s="359" customFormat="1" x14ac:dyDescent="0.25">
      <c r="A190" s="358"/>
      <c r="B190" s="358"/>
      <c r="C190" s="358"/>
      <c r="D190" s="358"/>
      <c r="E190" s="358"/>
    </row>
    <row r="191" spans="1:5" s="359" customFormat="1" x14ac:dyDescent="0.25">
      <c r="A191" s="358"/>
      <c r="B191" s="358"/>
      <c r="C191" s="358"/>
      <c r="D191" s="358"/>
      <c r="E191" s="358"/>
    </row>
    <row r="192" spans="1:5" s="359" customFormat="1" x14ac:dyDescent="0.25">
      <c r="A192" s="358"/>
      <c r="B192" s="358"/>
      <c r="C192" s="358"/>
      <c r="D192" s="358"/>
      <c r="E192" s="358"/>
    </row>
    <row r="193" spans="1:5" s="359" customFormat="1" x14ac:dyDescent="0.25">
      <c r="A193" s="358"/>
      <c r="B193" s="358"/>
      <c r="C193" s="358"/>
      <c r="D193" s="358"/>
      <c r="E193" s="358"/>
    </row>
    <row r="194" spans="1:5" s="359" customFormat="1" x14ac:dyDescent="0.25">
      <c r="A194" s="358"/>
      <c r="B194" s="358"/>
      <c r="C194" s="358"/>
      <c r="D194" s="358"/>
      <c r="E194" s="358"/>
    </row>
    <row r="195" spans="1:5" s="359" customFormat="1" x14ac:dyDescent="0.25">
      <c r="A195" s="358"/>
      <c r="B195" s="358"/>
      <c r="C195" s="358"/>
      <c r="D195" s="358"/>
      <c r="E195" s="358"/>
    </row>
    <row r="196" spans="1:5" s="359" customFormat="1" x14ac:dyDescent="0.25">
      <c r="A196" s="358"/>
      <c r="B196" s="358"/>
      <c r="C196" s="358"/>
      <c r="D196" s="358"/>
      <c r="E196" s="358"/>
    </row>
    <row r="197" spans="1:5" s="359" customFormat="1" x14ac:dyDescent="0.25">
      <c r="A197" s="358"/>
      <c r="B197" s="358"/>
      <c r="C197" s="358"/>
      <c r="D197" s="358"/>
      <c r="E197" s="358"/>
    </row>
    <row r="198" spans="1:5" s="359" customFormat="1" x14ac:dyDescent="0.25">
      <c r="A198" s="358"/>
      <c r="B198" s="358"/>
      <c r="C198" s="358"/>
      <c r="D198" s="358"/>
      <c r="E198" s="358"/>
    </row>
    <row r="199" spans="1:5" s="359" customFormat="1" x14ac:dyDescent="0.25">
      <c r="A199" s="358"/>
      <c r="B199" s="358"/>
      <c r="C199" s="358"/>
      <c r="D199" s="358"/>
      <c r="E199" s="358"/>
    </row>
    <row r="200" spans="1:5" s="359" customFormat="1" x14ac:dyDescent="0.25">
      <c r="A200" s="358"/>
      <c r="B200" s="358"/>
      <c r="C200" s="358"/>
      <c r="D200" s="358"/>
      <c r="E200" s="358"/>
    </row>
    <row r="201" spans="1:5" s="359" customFormat="1" x14ac:dyDescent="0.25">
      <c r="A201" s="358"/>
      <c r="B201" s="358"/>
      <c r="C201" s="358"/>
      <c r="D201" s="358"/>
      <c r="E201" s="358"/>
    </row>
    <row r="202" spans="1:5" s="359" customFormat="1" x14ac:dyDescent="0.25">
      <c r="A202" s="358"/>
      <c r="B202" s="358"/>
      <c r="C202" s="358"/>
      <c r="D202" s="358"/>
      <c r="E202" s="358"/>
    </row>
    <row r="203" spans="1:5" s="359" customFormat="1" x14ac:dyDescent="0.25">
      <c r="A203" s="358"/>
      <c r="B203" s="358"/>
      <c r="C203" s="358"/>
      <c r="D203" s="358"/>
      <c r="E203" s="358"/>
    </row>
    <row r="204" spans="1:5" s="359" customFormat="1" x14ac:dyDescent="0.25">
      <c r="A204" s="358"/>
      <c r="B204" s="358"/>
      <c r="C204" s="358"/>
      <c r="D204" s="358"/>
      <c r="E204" s="358"/>
    </row>
    <row r="205" spans="1:5" s="359" customFormat="1" x14ac:dyDescent="0.25">
      <c r="A205" s="358"/>
      <c r="B205" s="358"/>
      <c r="C205" s="358"/>
      <c r="D205" s="358"/>
      <c r="E205" s="358"/>
    </row>
    <row r="206" spans="1:5" s="359" customFormat="1" x14ac:dyDescent="0.25">
      <c r="A206" s="358"/>
      <c r="B206" s="358"/>
      <c r="C206" s="358"/>
      <c r="D206" s="358"/>
      <c r="E206" s="358"/>
    </row>
    <row r="207" spans="1:5" s="359" customFormat="1" x14ac:dyDescent="0.25">
      <c r="A207" s="358"/>
      <c r="B207" s="358"/>
      <c r="C207" s="358"/>
      <c r="D207" s="358"/>
      <c r="E207" s="358"/>
    </row>
    <row r="208" spans="1:5" s="359" customFormat="1" x14ac:dyDescent="0.25">
      <c r="A208" s="358"/>
      <c r="B208" s="358"/>
      <c r="C208" s="358"/>
      <c r="D208" s="358"/>
      <c r="E208" s="358"/>
    </row>
    <row r="209" spans="1:5" s="359" customFormat="1" x14ac:dyDescent="0.25">
      <c r="A209" s="358"/>
      <c r="B209" s="358"/>
      <c r="C209" s="358"/>
      <c r="D209" s="358"/>
      <c r="E209" s="358"/>
    </row>
    <row r="210" spans="1:5" s="359" customFormat="1" x14ac:dyDescent="0.25">
      <c r="A210" s="358"/>
      <c r="B210" s="358"/>
      <c r="C210" s="358"/>
      <c r="D210" s="358"/>
      <c r="E210" s="358"/>
    </row>
    <row r="211" spans="1:5" s="359" customFormat="1" x14ac:dyDescent="0.25">
      <c r="A211" s="358"/>
      <c r="B211" s="358"/>
      <c r="C211" s="358"/>
      <c r="D211" s="358"/>
      <c r="E211" s="358"/>
    </row>
    <row r="212" spans="1:5" s="359" customFormat="1" x14ac:dyDescent="0.25">
      <c r="A212" s="358"/>
      <c r="B212" s="358"/>
      <c r="C212" s="358"/>
      <c r="D212" s="358"/>
      <c r="E212" s="358"/>
    </row>
    <row r="213" spans="1:5" s="359" customFormat="1" x14ac:dyDescent="0.25">
      <c r="A213" s="358"/>
      <c r="B213" s="358"/>
      <c r="C213" s="358"/>
      <c r="D213" s="358"/>
      <c r="E213" s="358"/>
    </row>
    <row r="214" spans="1:5" s="359" customFormat="1" x14ac:dyDescent="0.25">
      <c r="A214" s="358"/>
      <c r="B214" s="358"/>
      <c r="C214" s="358"/>
      <c r="D214" s="358"/>
      <c r="E214" s="358"/>
    </row>
    <row r="215" spans="1:5" s="359" customFormat="1" x14ac:dyDescent="0.25">
      <c r="A215" s="358"/>
      <c r="B215" s="358"/>
      <c r="C215" s="358"/>
      <c r="D215" s="358"/>
      <c r="E215" s="358"/>
    </row>
    <row r="216" spans="1:5" s="359" customFormat="1" x14ac:dyDescent="0.25">
      <c r="A216" s="358"/>
      <c r="B216" s="358"/>
      <c r="C216" s="358"/>
      <c r="D216" s="358"/>
      <c r="E216" s="358"/>
    </row>
    <row r="217" spans="1:5" s="359" customFormat="1" x14ac:dyDescent="0.25">
      <c r="A217" s="358"/>
      <c r="B217" s="358"/>
      <c r="C217" s="358"/>
      <c r="D217" s="358"/>
      <c r="E217" s="358"/>
    </row>
    <row r="218" spans="1:5" s="359" customFormat="1" x14ac:dyDescent="0.25">
      <c r="A218" s="358"/>
      <c r="B218" s="358"/>
      <c r="C218" s="358"/>
      <c r="D218" s="358"/>
      <c r="E218" s="358"/>
    </row>
    <row r="219" spans="1:5" s="359" customFormat="1" x14ac:dyDescent="0.25">
      <c r="A219" s="358"/>
      <c r="B219" s="358"/>
      <c r="C219" s="358"/>
      <c r="D219" s="358"/>
      <c r="E219" s="358"/>
    </row>
    <row r="220" spans="1:5" s="359" customFormat="1" x14ac:dyDescent="0.25">
      <c r="A220" s="358"/>
      <c r="B220" s="358"/>
      <c r="C220" s="358"/>
      <c r="D220" s="358"/>
      <c r="E220" s="358"/>
    </row>
    <row r="221" spans="1:5" s="359" customFormat="1" x14ac:dyDescent="0.25">
      <c r="A221" s="358"/>
      <c r="B221" s="358"/>
      <c r="C221" s="358"/>
      <c r="D221" s="358"/>
      <c r="E221" s="358"/>
    </row>
    <row r="222" spans="1:5" s="359" customFormat="1" x14ac:dyDescent="0.25">
      <c r="A222" s="358"/>
      <c r="B222" s="358"/>
      <c r="C222" s="358"/>
      <c r="D222" s="358"/>
      <c r="E222" s="358"/>
    </row>
    <row r="223" spans="1:5" s="359" customFormat="1" x14ac:dyDescent="0.25">
      <c r="A223" s="358"/>
      <c r="B223" s="358"/>
      <c r="C223" s="358"/>
      <c r="D223" s="358"/>
      <c r="E223" s="358"/>
    </row>
    <row r="224" spans="1:5" s="359" customFormat="1" x14ac:dyDescent="0.25">
      <c r="A224" s="358"/>
      <c r="B224" s="358"/>
      <c r="C224" s="358"/>
      <c r="D224" s="358"/>
      <c r="E224" s="358"/>
    </row>
    <row r="225" spans="1:5" s="359" customFormat="1" x14ac:dyDescent="0.25">
      <c r="A225" s="358"/>
      <c r="B225" s="358"/>
      <c r="C225" s="358"/>
      <c r="D225" s="358"/>
      <c r="E225" s="358"/>
    </row>
    <row r="226" spans="1:5" s="359" customFormat="1" x14ac:dyDescent="0.25">
      <c r="A226" s="358"/>
      <c r="B226" s="358"/>
      <c r="C226" s="358"/>
      <c r="D226" s="358"/>
      <c r="E226" s="358"/>
    </row>
    <row r="227" spans="1:5" s="359" customFormat="1" x14ac:dyDescent="0.25">
      <c r="A227" s="358"/>
      <c r="B227" s="358"/>
      <c r="C227" s="358"/>
      <c r="D227" s="358"/>
      <c r="E227" s="358"/>
    </row>
    <row r="228" spans="1:5" s="359" customFormat="1" x14ac:dyDescent="0.25">
      <c r="A228" s="358"/>
      <c r="B228" s="358"/>
      <c r="C228" s="358"/>
      <c r="D228" s="358"/>
      <c r="E228" s="358"/>
    </row>
    <row r="229" spans="1:5" s="359" customFormat="1" x14ac:dyDescent="0.25">
      <c r="A229" s="358"/>
      <c r="B229" s="358"/>
      <c r="C229" s="358"/>
      <c r="D229" s="358"/>
      <c r="E229" s="358"/>
    </row>
    <row r="230" spans="1:5" s="359" customFormat="1" x14ac:dyDescent="0.25">
      <c r="A230" s="358"/>
      <c r="B230" s="358"/>
      <c r="C230" s="358"/>
      <c r="D230" s="358"/>
      <c r="E230" s="358"/>
    </row>
    <row r="231" spans="1:5" s="359" customFormat="1" x14ac:dyDescent="0.25">
      <c r="A231" s="358"/>
      <c r="B231" s="358"/>
      <c r="C231" s="358"/>
      <c r="D231" s="358"/>
      <c r="E231" s="358"/>
    </row>
    <row r="232" spans="1:5" s="359" customFormat="1" x14ac:dyDescent="0.25">
      <c r="A232" s="358"/>
      <c r="B232" s="358"/>
      <c r="C232" s="358"/>
      <c r="D232" s="358"/>
      <c r="E232" s="358"/>
    </row>
    <row r="233" spans="1:5" s="359" customFormat="1" x14ac:dyDescent="0.25">
      <c r="A233" s="358"/>
      <c r="B233" s="358"/>
      <c r="C233" s="358"/>
      <c r="D233" s="358"/>
      <c r="E233" s="358"/>
    </row>
    <row r="234" spans="1:5" s="359" customFormat="1" x14ac:dyDescent="0.25">
      <c r="A234" s="358"/>
      <c r="B234" s="358"/>
      <c r="C234" s="358"/>
      <c r="D234" s="358"/>
      <c r="E234" s="358"/>
    </row>
    <row r="235" spans="1:5" s="359" customFormat="1" x14ac:dyDescent="0.25">
      <c r="A235" s="358"/>
      <c r="B235" s="358"/>
      <c r="C235" s="358"/>
      <c r="D235" s="358"/>
      <c r="E235" s="358"/>
    </row>
    <row r="236" spans="1:5" s="359" customFormat="1" x14ac:dyDescent="0.25">
      <c r="A236" s="358"/>
      <c r="B236" s="358"/>
      <c r="C236" s="358"/>
      <c r="D236" s="358"/>
      <c r="E236" s="358"/>
    </row>
    <row r="237" spans="1:5" s="359" customFormat="1" x14ac:dyDescent="0.25">
      <c r="A237" s="358"/>
      <c r="B237" s="358"/>
      <c r="C237" s="358"/>
      <c r="D237" s="358"/>
      <c r="E237" s="358"/>
    </row>
    <row r="238" spans="1:5" s="359" customFormat="1" x14ac:dyDescent="0.25">
      <c r="A238" s="358"/>
      <c r="B238" s="358"/>
      <c r="C238" s="358"/>
      <c r="D238" s="358"/>
      <c r="E238" s="358"/>
    </row>
    <row r="239" spans="1:5" s="359" customFormat="1" x14ac:dyDescent="0.25">
      <c r="A239" s="358"/>
      <c r="B239" s="358"/>
      <c r="C239" s="358"/>
      <c r="D239" s="358"/>
      <c r="E239" s="358"/>
    </row>
    <row r="240" spans="1:5" s="359" customFormat="1" x14ac:dyDescent="0.25">
      <c r="A240" s="358"/>
      <c r="B240" s="358"/>
      <c r="C240" s="358"/>
      <c r="D240" s="358"/>
      <c r="E240" s="358"/>
    </row>
    <row r="241" spans="1:5" s="359" customFormat="1" x14ac:dyDescent="0.25">
      <c r="A241" s="358"/>
      <c r="B241" s="358"/>
      <c r="C241" s="358"/>
      <c r="D241" s="358"/>
      <c r="E241" s="358"/>
    </row>
    <row r="242" spans="1:5" s="359" customFormat="1" x14ac:dyDescent="0.25">
      <c r="A242" s="358"/>
      <c r="B242" s="358"/>
      <c r="C242" s="358"/>
      <c r="D242" s="358"/>
      <c r="E242" s="358"/>
    </row>
    <row r="243" spans="1:5" s="359" customFormat="1" x14ac:dyDescent="0.25">
      <c r="A243" s="358"/>
      <c r="B243" s="358"/>
      <c r="C243" s="358"/>
      <c r="D243" s="358"/>
      <c r="E243" s="358"/>
    </row>
    <row r="244" spans="1:5" s="359" customFormat="1" x14ac:dyDescent="0.25">
      <c r="A244" s="358"/>
      <c r="B244" s="358"/>
      <c r="C244" s="358"/>
      <c r="D244" s="358"/>
      <c r="E244" s="358"/>
    </row>
    <row r="245" spans="1:5" s="359" customFormat="1" x14ac:dyDescent="0.25">
      <c r="A245" s="358"/>
      <c r="B245" s="358"/>
      <c r="C245" s="358"/>
      <c r="D245" s="358"/>
      <c r="E245" s="358"/>
    </row>
    <row r="246" spans="1:5" s="359" customFormat="1" x14ac:dyDescent="0.25">
      <c r="A246" s="358"/>
      <c r="B246" s="358"/>
      <c r="C246" s="358"/>
      <c r="D246" s="358"/>
      <c r="E246" s="358"/>
    </row>
    <row r="247" spans="1:5" s="359" customFormat="1" x14ac:dyDescent="0.25">
      <c r="A247" s="358"/>
      <c r="B247" s="358"/>
      <c r="C247" s="358"/>
      <c r="D247" s="358"/>
      <c r="E247" s="358"/>
    </row>
    <row r="248" spans="1:5" s="359" customFormat="1" x14ac:dyDescent="0.25">
      <c r="A248" s="358"/>
      <c r="B248" s="358"/>
      <c r="C248" s="358"/>
      <c r="D248" s="358"/>
      <c r="E248" s="358"/>
    </row>
    <row r="249" spans="1:5" s="359" customFormat="1" x14ac:dyDescent="0.25">
      <c r="A249" s="358"/>
      <c r="B249" s="358"/>
      <c r="C249" s="358"/>
      <c r="D249" s="358"/>
      <c r="E249" s="358"/>
    </row>
    <row r="250" spans="1:5" s="359" customFormat="1" x14ac:dyDescent="0.25">
      <c r="A250" s="358"/>
      <c r="B250" s="358"/>
      <c r="C250" s="358"/>
      <c r="D250" s="358"/>
      <c r="E250" s="358"/>
    </row>
    <row r="251" spans="1:5" s="359" customFormat="1" x14ac:dyDescent="0.25">
      <c r="A251" s="358"/>
      <c r="B251" s="358"/>
      <c r="C251" s="358"/>
      <c r="D251" s="358"/>
      <c r="E251" s="358"/>
    </row>
    <row r="252" spans="1:5" s="359" customFormat="1" x14ac:dyDescent="0.25">
      <c r="A252" s="358"/>
      <c r="B252" s="358"/>
      <c r="C252" s="358"/>
      <c r="D252" s="358"/>
      <c r="E252" s="358"/>
    </row>
    <row r="253" spans="1:5" s="359" customFormat="1" x14ac:dyDescent="0.25">
      <c r="A253" s="358"/>
      <c r="B253" s="358"/>
      <c r="C253" s="358"/>
      <c r="D253" s="358"/>
      <c r="E253" s="358"/>
    </row>
    <row r="254" spans="1:5" s="359" customFormat="1" x14ac:dyDescent="0.25">
      <c r="A254" s="358"/>
      <c r="B254" s="358"/>
      <c r="C254" s="358"/>
      <c r="D254" s="358"/>
      <c r="E254" s="358"/>
    </row>
    <row r="255" spans="1:5" s="359" customFormat="1" x14ac:dyDescent="0.25">
      <c r="A255" s="358"/>
      <c r="B255" s="358"/>
      <c r="C255" s="358"/>
      <c r="D255" s="358"/>
      <c r="E255" s="358"/>
    </row>
    <row r="256" spans="1:5" s="359" customFormat="1" x14ac:dyDescent="0.25">
      <c r="A256" s="358"/>
      <c r="B256" s="358"/>
      <c r="C256" s="358"/>
      <c r="D256" s="358"/>
      <c r="E256" s="358"/>
    </row>
    <row r="257" spans="1:5" s="359" customFormat="1" x14ac:dyDescent="0.25">
      <c r="A257" s="358"/>
      <c r="B257" s="358"/>
      <c r="C257" s="358"/>
      <c r="D257" s="358"/>
      <c r="E257" s="358"/>
    </row>
    <row r="258" spans="1:5" s="359" customFormat="1" x14ac:dyDescent="0.25">
      <c r="A258" s="358"/>
      <c r="B258" s="358"/>
      <c r="C258" s="358"/>
      <c r="D258" s="358"/>
      <c r="E258" s="358"/>
    </row>
    <row r="259" spans="1:5" s="359" customFormat="1" x14ac:dyDescent="0.25">
      <c r="A259" s="358"/>
      <c r="B259" s="358"/>
      <c r="C259" s="358"/>
      <c r="D259" s="358"/>
      <c r="E259" s="358"/>
    </row>
    <row r="260" spans="1:5" s="359" customFormat="1" x14ac:dyDescent="0.25">
      <c r="A260" s="358"/>
      <c r="B260" s="358"/>
      <c r="C260" s="358"/>
      <c r="D260" s="358"/>
      <c r="E260" s="358"/>
    </row>
    <row r="261" spans="1:5" s="359" customFormat="1" x14ac:dyDescent="0.25">
      <c r="A261" s="358"/>
      <c r="B261" s="358"/>
      <c r="C261" s="358"/>
      <c r="D261" s="358"/>
      <c r="E261" s="358"/>
    </row>
    <row r="262" spans="1:5" s="359" customFormat="1" x14ac:dyDescent="0.25">
      <c r="A262" s="358"/>
      <c r="B262" s="358"/>
      <c r="C262" s="358"/>
      <c r="D262" s="358"/>
      <c r="E262" s="358"/>
    </row>
    <row r="263" spans="1:5" s="359" customFormat="1" x14ac:dyDescent="0.25">
      <c r="A263" s="358"/>
      <c r="B263" s="358"/>
      <c r="C263" s="358"/>
      <c r="D263" s="358"/>
      <c r="E263" s="358"/>
    </row>
    <row r="264" spans="1:5" s="359" customFormat="1" x14ac:dyDescent="0.25">
      <c r="A264" s="358"/>
      <c r="B264" s="358"/>
      <c r="C264" s="358"/>
      <c r="D264" s="358"/>
      <c r="E264" s="358"/>
    </row>
    <row r="265" spans="1:5" s="359" customFormat="1" x14ac:dyDescent="0.25">
      <c r="A265" s="358"/>
      <c r="B265" s="358"/>
      <c r="C265" s="358"/>
      <c r="D265" s="358"/>
      <c r="E265" s="358"/>
    </row>
    <row r="266" spans="1:5" s="359" customFormat="1" x14ac:dyDescent="0.25">
      <c r="A266" s="358"/>
      <c r="B266" s="358"/>
      <c r="C266" s="358"/>
      <c r="D266" s="358"/>
      <c r="E266" s="358"/>
    </row>
    <row r="267" spans="1:5" s="359" customFormat="1" x14ac:dyDescent="0.25">
      <c r="A267" s="358"/>
      <c r="B267" s="358"/>
      <c r="C267" s="358"/>
      <c r="D267" s="358"/>
      <c r="E267" s="358"/>
    </row>
    <row r="268" spans="1:5" s="359" customFormat="1" x14ac:dyDescent="0.25">
      <c r="A268" s="358"/>
      <c r="B268" s="358"/>
      <c r="C268" s="358"/>
      <c r="D268" s="358"/>
      <c r="E268" s="358"/>
    </row>
    <row r="269" spans="1:5" s="359" customFormat="1" x14ac:dyDescent="0.25">
      <c r="A269" s="358"/>
      <c r="B269" s="358"/>
      <c r="C269" s="358"/>
      <c r="D269" s="358"/>
      <c r="E269" s="358"/>
    </row>
    <row r="270" spans="1:5" s="359" customFormat="1" x14ac:dyDescent="0.25">
      <c r="A270" s="358"/>
      <c r="B270" s="358"/>
      <c r="C270" s="358"/>
      <c r="D270" s="358"/>
      <c r="E270" s="358"/>
    </row>
    <row r="271" spans="1:5" s="359" customFormat="1" x14ac:dyDescent="0.25">
      <c r="A271" s="358"/>
      <c r="B271" s="358"/>
      <c r="C271" s="358"/>
      <c r="D271" s="358"/>
      <c r="E271" s="358"/>
    </row>
    <row r="272" spans="1:5" s="359" customFormat="1" x14ac:dyDescent="0.25">
      <c r="A272" s="358"/>
      <c r="B272" s="358"/>
      <c r="C272" s="358"/>
      <c r="D272" s="358"/>
      <c r="E272" s="358"/>
    </row>
    <row r="273" spans="1:5" s="359" customFormat="1" x14ac:dyDescent="0.25">
      <c r="A273" s="358"/>
      <c r="B273" s="358"/>
      <c r="C273" s="358"/>
      <c r="D273" s="358"/>
      <c r="E273" s="358"/>
    </row>
    <row r="274" spans="1:5" s="359" customFormat="1" x14ac:dyDescent="0.25">
      <c r="A274" s="358"/>
      <c r="B274" s="358"/>
      <c r="C274" s="358"/>
      <c r="D274" s="358"/>
      <c r="E274" s="358"/>
    </row>
    <row r="275" spans="1:5" s="359" customFormat="1" x14ac:dyDescent="0.25">
      <c r="A275" s="358"/>
      <c r="B275" s="358"/>
      <c r="C275" s="358"/>
      <c r="D275" s="358"/>
      <c r="E275" s="358"/>
    </row>
    <row r="276" spans="1:5" s="359" customFormat="1" x14ac:dyDescent="0.25">
      <c r="A276" s="358"/>
      <c r="B276" s="358"/>
      <c r="C276" s="358"/>
      <c r="D276" s="358"/>
      <c r="E276" s="358"/>
    </row>
    <row r="277" spans="1:5" s="359" customFormat="1" x14ac:dyDescent="0.25">
      <c r="A277" s="358"/>
      <c r="B277" s="358"/>
      <c r="C277" s="358"/>
      <c r="D277" s="358"/>
      <c r="E277" s="358"/>
    </row>
    <row r="278" spans="1:5" s="359" customFormat="1" x14ac:dyDescent="0.25">
      <c r="A278" s="358"/>
      <c r="B278" s="358"/>
      <c r="C278" s="358"/>
      <c r="D278" s="358"/>
      <c r="E278" s="358"/>
    </row>
    <row r="279" spans="1:5" s="359" customFormat="1" x14ac:dyDescent="0.25">
      <c r="A279" s="358"/>
      <c r="B279" s="358"/>
      <c r="C279" s="358"/>
      <c r="D279" s="358"/>
      <c r="E279" s="358"/>
    </row>
    <row r="280" spans="1:5" s="359" customFormat="1" x14ac:dyDescent="0.25">
      <c r="A280" s="358"/>
      <c r="B280" s="358"/>
      <c r="C280" s="358"/>
      <c r="D280" s="358"/>
      <c r="E280" s="358"/>
    </row>
    <row r="281" spans="1:5" s="359" customFormat="1" x14ac:dyDescent="0.25">
      <c r="A281" s="358"/>
      <c r="B281" s="358"/>
      <c r="C281" s="358"/>
      <c r="D281" s="358"/>
      <c r="E281" s="358"/>
    </row>
    <row r="282" spans="1:5" s="359" customFormat="1" x14ac:dyDescent="0.25">
      <c r="A282" s="358"/>
      <c r="B282" s="358"/>
      <c r="C282" s="358"/>
      <c r="D282" s="358"/>
      <c r="E282" s="358"/>
    </row>
    <row r="283" spans="1:5" s="359" customFormat="1" x14ac:dyDescent="0.25">
      <c r="A283" s="358"/>
      <c r="B283" s="358"/>
      <c r="C283" s="358"/>
      <c r="D283" s="358"/>
      <c r="E283" s="358"/>
    </row>
    <row r="284" spans="1:5" s="359" customFormat="1" x14ac:dyDescent="0.25">
      <c r="A284" s="358"/>
      <c r="B284" s="358"/>
      <c r="C284" s="358"/>
      <c r="D284" s="358"/>
      <c r="E284" s="358"/>
    </row>
    <row r="285" spans="1:5" s="359" customFormat="1" x14ac:dyDescent="0.25">
      <c r="A285" s="358"/>
      <c r="B285" s="358"/>
      <c r="C285" s="358"/>
      <c r="D285" s="358"/>
      <c r="E285" s="358"/>
    </row>
    <row r="286" spans="1:5" s="359" customFormat="1" x14ac:dyDescent="0.25">
      <c r="A286" s="358"/>
      <c r="B286" s="358"/>
      <c r="C286" s="358"/>
      <c r="D286" s="358"/>
      <c r="E286" s="358"/>
    </row>
    <row r="287" spans="1:5" s="359" customFormat="1" x14ac:dyDescent="0.25">
      <c r="A287" s="358"/>
      <c r="B287" s="358"/>
      <c r="C287" s="358"/>
      <c r="D287" s="358"/>
      <c r="E287" s="358"/>
    </row>
    <row r="288" spans="1:5" s="359" customFormat="1" x14ac:dyDescent="0.25">
      <c r="A288" s="358"/>
      <c r="B288" s="358"/>
      <c r="C288" s="358"/>
      <c r="D288" s="358"/>
      <c r="E288" s="358"/>
    </row>
    <row r="289" spans="1:5" s="359" customFormat="1" x14ac:dyDescent="0.25">
      <c r="A289" s="358"/>
      <c r="B289" s="358"/>
      <c r="C289" s="358"/>
      <c r="D289" s="358"/>
      <c r="E289" s="358"/>
    </row>
    <row r="290" spans="1:5" s="359" customFormat="1" x14ac:dyDescent="0.25">
      <c r="A290" s="358"/>
      <c r="B290" s="358"/>
      <c r="C290" s="358"/>
      <c r="D290" s="358"/>
      <c r="E290" s="358"/>
    </row>
    <row r="291" spans="1:5" s="359" customFormat="1" x14ac:dyDescent="0.25">
      <c r="A291" s="358"/>
      <c r="B291" s="358"/>
      <c r="C291" s="358"/>
      <c r="D291" s="358"/>
      <c r="E291" s="358"/>
    </row>
    <row r="292" spans="1:5" s="359" customFormat="1" x14ac:dyDescent="0.25">
      <c r="A292" s="358"/>
      <c r="B292" s="358"/>
      <c r="C292" s="358"/>
      <c r="D292" s="358"/>
      <c r="E292" s="358"/>
    </row>
    <row r="293" spans="1:5" s="359" customFormat="1" x14ac:dyDescent="0.25">
      <c r="A293" s="358"/>
      <c r="B293" s="358"/>
      <c r="C293" s="358"/>
      <c r="D293" s="358"/>
      <c r="E293" s="358"/>
    </row>
    <row r="294" spans="1:5" s="359" customFormat="1" x14ac:dyDescent="0.25">
      <c r="A294" s="358"/>
      <c r="B294" s="358"/>
      <c r="C294" s="358"/>
      <c r="D294" s="358"/>
      <c r="E294" s="358"/>
    </row>
    <row r="295" spans="1:5" s="359" customFormat="1" x14ac:dyDescent="0.25">
      <c r="A295" s="358"/>
      <c r="B295" s="358"/>
      <c r="C295" s="358"/>
      <c r="D295" s="358"/>
      <c r="E295" s="358"/>
    </row>
    <row r="296" spans="1:5" s="359" customFormat="1" x14ac:dyDescent="0.25">
      <c r="A296" s="358"/>
      <c r="B296" s="358"/>
      <c r="C296" s="358"/>
      <c r="D296" s="358"/>
      <c r="E296" s="358"/>
    </row>
    <row r="297" spans="1:5" s="359" customFormat="1" x14ac:dyDescent="0.25">
      <c r="A297" s="358"/>
      <c r="B297" s="358"/>
      <c r="C297" s="358"/>
      <c r="D297" s="358"/>
      <c r="E297" s="358"/>
    </row>
    <row r="298" spans="1:5" s="359" customFormat="1" x14ac:dyDescent="0.25">
      <c r="A298" s="358"/>
      <c r="B298" s="358"/>
      <c r="C298" s="358"/>
      <c r="D298" s="358"/>
      <c r="E298" s="358"/>
    </row>
    <row r="299" spans="1:5" s="359" customFormat="1" x14ac:dyDescent="0.25">
      <c r="A299" s="358"/>
      <c r="B299" s="358"/>
      <c r="C299" s="358"/>
      <c r="D299" s="358"/>
      <c r="E299" s="358"/>
    </row>
    <row r="300" spans="1:5" s="359" customFormat="1" x14ac:dyDescent="0.25">
      <c r="A300" s="358"/>
      <c r="B300" s="358"/>
      <c r="C300" s="358"/>
      <c r="D300" s="358"/>
      <c r="E300" s="358"/>
    </row>
    <row r="301" spans="1:5" s="359" customFormat="1" x14ac:dyDescent="0.25">
      <c r="A301" s="358"/>
      <c r="B301" s="358"/>
      <c r="C301" s="358"/>
      <c r="D301" s="358"/>
      <c r="E301" s="358"/>
    </row>
    <row r="302" spans="1:5" s="359" customFormat="1" x14ac:dyDescent="0.25">
      <c r="A302" s="358"/>
      <c r="B302" s="358"/>
      <c r="C302" s="358"/>
      <c r="D302" s="358"/>
      <c r="E302" s="358"/>
    </row>
    <row r="303" spans="1:5" s="359" customFormat="1" x14ac:dyDescent="0.25">
      <c r="A303" s="358"/>
      <c r="B303" s="358"/>
      <c r="C303" s="358"/>
      <c r="D303" s="358"/>
      <c r="E303" s="358"/>
    </row>
    <row r="304" spans="1:5" s="359" customFormat="1" x14ac:dyDescent="0.25">
      <c r="A304" s="358"/>
      <c r="B304" s="358"/>
      <c r="C304" s="358"/>
      <c r="D304" s="358"/>
      <c r="E304" s="358"/>
    </row>
    <row r="305" spans="1:5" s="359" customFormat="1" x14ac:dyDescent="0.25">
      <c r="A305" s="358"/>
      <c r="B305" s="358"/>
      <c r="C305" s="358"/>
      <c r="D305" s="358"/>
      <c r="E305" s="358"/>
    </row>
    <row r="306" spans="1:5" s="359" customFormat="1" x14ac:dyDescent="0.25">
      <c r="A306" s="358"/>
      <c r="B306" s="358"/>
      <c r="C306" s="358"/>
      <c r="D306" s="358"/>
      <c r="E306" s="358"/>
    </row>
    <row r="307" spans="1:5" x14ac:dyDescent="0.25">
      <c r="A307" s="363"/>
      <c r="B307" s="363"/>
      <c r="C307" s="363"/>
      <c r="D307" s="363"/>
      <c r="E307" s="363"/>
    </row>
    <row r="308" spans="1:5" x14ac:dyDescent="0.25">
      <c r="A308" s="363"/>
      <c r="B308" s="363"/>
      <c r="C308" s="363"/>
      <c r="D308" s="363"/>
      <c r="E308" s="363"/>
    </row>
    <row r="309" spans="1:5" x14ac:dyDescent="0.25">
      <c r="A309" s="363"/>
      <c r="B309" s="363"/>
      <c r="C309" s="363"/>
      <c r="D309" s="363"/>
      <c r="E309" s="363"/>
    </row>
    <row r="310" spans="1:5" x14ac:dyDescent="0.25">
      <c r="A310" s="363"/>
      <c r="B310" s="363"/>
      <c r="C310" s="363"/>
      <c r="D310" s="363"/>
      <c r="E310" s="363"/>
    </row>
    <row r="311" spans="1:5" x14ac:dyDescent="0.25">
      <c r="A311" s="363"/>
      <c r="B311" s="363"/>
      <c r="C311" s="363"/>
      <c r="D311" s="363"/>
      <c r="E311" s="363"/>
    </row>
    <row r="312" spans="1:5" x14ac:dyDescent="0.25">
      <c r="A312" s="363"/>
      <c r="B312" s="363"/>
      <c r="C312" s="363"/>
      <c r="D312" s="363"/>
      <c r="E312" s="363"/>
    </row>
    <row r="313" spans="1:5" x14ac:dyDescent="0.25">
      <c r="A313" s="363"/>
      <c r="B313" s="363"/>
      <c r="C313" s="363"/>
      <c r="D313" s="363"/>
      <c r="E313" s="363"/>
    </row>
    <row r="314" spans="1:5" x14ac:dyDescent="0.25">
      <c r="A314" s="363"/>
      <c r="B314" s="363"/>
      <c r="C314" s="363"/>
      <c r="D314" s="363"/>
      <c r="E314" s="363"/>
    </row>
    <row r="315" spans="1:5" x14ac:dyDescent="0.25">
      <c r="A315" s="363"/>
      <c r="B315" s="363"/>
      <c r="C315" s="363"/>
      <c r="D315" s="363"/>
      <c r="E315" s="363"/>
    </row>
    <row r="316" spans="1:5" x14ac:dyDescent="0.25">
      <c r="A316" s="363"/>
      <c r="B316" s="363"/>
      <c r="C316" s="363"/>
      <c r="D316" s="363"/>
      <c r="E316" s="363"/>
    </row>
    <row r="317" spans="1:5" x14ac:dyDescent="0.25">
      <c r="A317" s="363"/>
      <c r="B317" s="363"/>
      <c r="C317" s="363"/>
      <c r="D317" s="363"/>
      <c r="E317" s="363"/>
    </row>
    <row r="318" spans="1:5" x14ac:dyDescent="0.25">
      <c r="A318" s="363"/>
      <c r="B318" s="363"/>
      <c r="C318" s="363"/>
      <c r="D318" s="363"/>
      <c r="E318" s="363"/>
    </row>
    <row r="319" spans="1:5" x14ac:dyDescent="0.25">
      <c r="A319" s="363"/>
      <c r="B319" s="363"/>
      <c r="C319" s="363"/>
      <c r="D319" s="363"/>
      <c r="E319" s="363"/>
    </row>
    <row r="320" spans="1:5" x14ac:dyDescent="0.25">
      <c r="A320" s="363"/>
      <c r="B320" s="363"/>
      <c r="C320" s="363"/>
      <c r="D320" s="363"/>
      <c r="E320" s="363"/>
    </row>
    <row r="321" spans="1:5" x14ac:dyDescent="0.25">
      <c r="A321" s="363"/>
      <c r="B321" s="363"/>
      <c r="C321" s="363"/>
      <c r="D321" s="363"/>
      <c r="E321" s="363"/>
    </row>
    <row r="322" spans="1:5" x14ac:dyDescent="0.25">
      <c r="A322" s="363"/>
      <c r="B322" s="363"/>
      <c r="C322" s="363"/>
      <c r="D322" s="363"/>
      <c r="E322" s="363"/>
    </row>
    <row r="323" spans="1:5" x14ac:dyDescent="0.25">
      <c r="A323" s="363"/>
      <c r="B323" s="363"/>
      <c r="C323" s="363"/>
      <c r="D323" s="363"/>
      <c r="E323" s="363"/>
    </row>
    <row r="324" spans="1:5" x14ac:dyDescent="0.25">
      <c r="A324" s="363"/>
      <c r="B324" s="363"/>
      <c r="C324" s="363"/>
      <c r="D324" s="363"/>
      <c r="E324" s="363"/>
    </row>
    <row r="325" spans="1:5" x14ac:dyDescent="0.25">
      <c r="A325" s="363"/>
      <c r="B325" s="363"/>
      <c r="C325" s="363"/>
      <c r="D325" s="363"/>
      <c r="E325" s="363"/>
    </row>
    <row r="326" spans="1:5" x14ac:dyDescent="0.25">
      <c r="A326" s="363"/>
      <c r="B326" s="363"/>
      <c r="C326" s="363"/>
      <c r="D326" s="363"/>
      <c r="E326" s="363"/>
    </row>
    <row r="327" spans="1:5" x14ac:dyDescent="0.25">
      <c r="A327" s="363"/>
      <c r="B327" s="363"/>
      <c r="C327" s="363"/>
      <c r="D327" s="363"/>
      <c r="E327" s="363"/>
    </row>
    <row r="328" spans="1:5" x14ac:dyDescent="0.25">
      <c r="A328" s="363"/>
      <c r="B328" s="363"/>
      <c r="C328" s="363"/>
      <c r="D328" s="363"/>
      <c r="E328" s="363"/>
    </row>
    <row r="329" spans="1:5" x14ac:dyDescent="0.25">
      <c r="A329" s="363"/>
      <c r="B329" s="363"/>
      <c r="C329" s="363"/>
      <c r="D329" s="363"/>
      <c r="E329" s="363"/>
    </row>
    <row r="330" spans="1:5" x14ac:dyDescent="0.25">
      <c r="A330" s="363"/>
      <c r="B330" s="363"/>
      <c r="C330" s="363"/>
      <c r="D330" s="363"/>
      <c r="E330" s="363"/>
    </row>
    <row r="331" spans="1:5" x14ac:dyDescent="0.25">
      <c r="A331" s="363"/>
      <c r="B331" s="363"/>
      <c r="C331" s="363"/>
      <c r="D331" s="363"/>
      <c r="E331" s="363"/>
    </row>
    <row r="332" spans="1:5" x14ac:dyDescent="0.25">
      <c r="A332" s="363"/>
      <c r="B332" s="363"/>
      <c r="C332" s="363"/>
      <c r="D332" s="363"/>
      <c r="E332" s="363"/>
    </row>
    <row r="333" spans="1:5" x14ac:dyDescent="0.25">
      <c r="A333" s="363"/>
      <c r="B333" s="363"/>
      <c r="C333" s="363"/>
      <c r="D333" s="363"/>
      <c r="E333" s="363"/>
    </row>
    <row r="334" spans="1:5" x14ac:dyDescent="0.25">
      <c r="A334" s="363"/>
      <c r="B334" s="363"/>
      <c r="C334" s="363"/>
      <c r="D334" s="363"/>
      <c r="E334" s="363"/>
    </row>
    <row r="335" spans="1:5" x14ac:dyDescent="0.25">
      <c r="A335" s="363"/>
      <c r="B335" s="363"/>
      <c r="C335" s="363"/>
      <c r="D335" s="363"/>
      <c r="E335" s="363"/>
    </row>
    <row r="336" spans="1:5" x14ac:dyDescent="0.25">
      <c r="A336" s="363"/>
      <c r="B336" s="363"/>
      <c r="C336" s="363"/>
      <c r="D336" s="363"/>
      <c r="E336" s="363"/>
    </row>
    <row r="337" spans="1:5" x14ac:dyDescent="0.25">
      <c r="A337" s="363"/>
      <c r="B337" s="363"/>
      <c r="C337" s="363"/>
      <c r="D337" s="363"/>
      <c r="E337" s="363"/>
    </row>
    <row r="338" spans="1:5" x14ac:dyDescent="0.25">
      <c r="A338" s="363"/>
      <c r="B338" s="363"/>
      <c r="C338" s="363"/>
      <c r="D338" s="363"/>
      <c r="E338" s="363"/>
    </row>
    <row r="339" spans="1:5" x14ac:dyDescent="0.25">
      <c r="A339" s="363"/>
      <c r="B339" s="363"/>
      <c r="C339" s="363"/>
      <c r="D339" s="363"/>
      <c r="E339" s="363"/>
    </row>
    <row r="340" spans="1:5" x14ac:dyDescent="0.25">
      <c r="A340" s="363"/>
      <c r="B340" s="363"/>
      <c r="C340" s="363"/>
      <c r="D340" s="363"/>
      <c r="E340" s="363"/>
    </row>
    <row r="341" spans="1:5" x14ac:dyDescent="0.25">
      <c r="A341" s="363"/>
      <c r="B341" s="363"/>
      <c r="C341" s="363"/>
      <c r="D341" s="363"/>
      <c r="E341" s="363"/>
    </row>
    <row r="342" spans="1:5" x14ac:dyDescent="0.25">
      <c r="A342" s="363"/>
      <c r="B342" s="363"/>
      <c r="C342" s="363"/>
      <c r="D342" s="363"/>
      <c r="E342" s="363"/>
    </row>
    <row r="343" spans="1:5" x14ac:dyDescent="0.25">
      <c r="A343" s="363"/>
      <c r="B343" s="363"/>
      <c r="C343" s="363"/>
      <c r="D343" s="363"/>
      <c r="E343" s="363"/>
    </row>
    <row r="344" spans="1:5" x14ac:dyDescent="0.25">
      <c r="A344" s="363"/>
      <c r="B344" s="363"/>
      <c r="C344" s="363"/>
      <c r="D344" s="363"/>
      <c r="E344" s="363"/>
    </row>
    <row r="345" spans="1:5" x14ac:dyDescent="0.25">
      <c r="A345" s="363"/>
      <c r="B345" s="363"/>
      <c r="C345" s="363"/>
      <c r="D345" s="363"/>
      <c r="E345" s="363"/>
    </row>
    <row r="346" spans="1:5" x14ac:dyDescent="0.25">
      <c r="A346" s="363"/>
      <c r="B346" s="363"/>
      <c r="C346" s="363"/>
      <c r="D346" s="363"/>
      <c r="E346" s="363"/>
    </row>
    <row r="347" spans="1:5" x14ac:dyDescent="0.25">
      <c r="A347" s="363"/>
      <c r="B347" s="363"/>
      <c r="C347" s="363"/>
      <c r="D347" s="363"/>
      <c r="E347" s="363"/>
    </row>
    <row r="348" spans="1:5" x14ac:dyDescent="0.25">
      <c r="A348" s="363"/>
      <c r="B348" s="363"/>
      <c r="C348" s="363"/>
      <c r="D348" s="363"/>
      <c r="E348" s="363"/>
    </row>
    <row r="349" spans="1:5" x14ac:dyDescent="0.25">
      <c r="A349" s="363"/>
      <c r="B349" s="363"/>
      <c r="C349" s="363"/>
      <c r="D349" s="363"/>
      <c r="E349" s="363"/>
    </row>
    <row r="350" spans="1:5" x14ac:dyDescent="0.25">
      <c r="A350" s="363"/>
      <c r="B350" s="363"/>
      <c r="C350" s="363"/>
      <c r="D350" s="363"/>
      <c r="E350" s="363"/>
    </row>
    <row r="351" spans="1:5" x14ac:dyDescent="0.25">
      <c r="A351" s="363"/>
      <c r="B351" s="363"/>
      <c r="C351" s="363"/>
      <c r="D351" s="363"/>
      <c r="E351" s="363"/>
    </row>
    <row r="352" spans="1:5" x14ac:dyDescent="0.25">
      <c r="A352" s="363"/>
      <c r="B352" s="363"/>
      <c r="C352" s="363"/>
      <c r="D352" s="363"/>
      <c r="E352" s="363"/>
    </row>
    <row r="353" spans="1:5" x14ac:dyDescent="0.25">
      <c r="A353" s="363"/>
      <c r="B353" s="363"/>
      <c r="C353" s="363"/>
      <c r="D353" s="363"/>
      <c r="E353" s="363"/>
    </row>
    <row r="354" spans="1:5" x14ac:dyDescent="0.25">
      <c r="A354" s="363"/>
      <c r="B354" s="363"/>
      <c r="C354" s="363"/>
      <c r="D354" s="363"/>
      <c r="E354" s="363"/>
    </row>
    <row r="355" spans="1:5" x14ac:dyDescent="0.25">
      <c r="A355" s="363"/>
      <c r="B355" s="363"/>
      <c r="C355" s="363"/>
      <c r="D355" s="363"/>
      <c r="E355" s="363"/>
    </row>
    <row r="356" spans="1:5" x14ac:dyDescent="0.25">
      <c r="A356" s="363"/>
      <c r="B356" s="363"/>
      <c r="C356" s="363"/>
      <c r="D356" s="363"/>
      <c r="E356" s="363"/>
    </row>
    <row r="357" spans="1:5" x14ac:dyDescent="0.25">
      <c r="A357" s="363"/>
      <c r="B357" s="363"/>
      <c r="C357" s="363"/>
      <c r="D357" s="363"/>
      <c r="E357" s="363"/>
    </row>
    <row r="358" spans="1:5" x14ac:dyDescent="0.25">
      <c r="A358" s="363"/>
      <c r="B358" s="363"/>
      <c r="C358" s="363"/>
      <c r="D358" s="363"/>
      <c r="E358" s="363"/>
    </row>
    <row r="359" spans="1:5" x14ac:dyDescent="0.25">
      <c r="A359" s="363"/>
      <c r="B359" s="363"/>
      <c r="C359" s="363"/>
      <c r="D359" s="363"/>
      <c r="E359" s="363"/>
    </row>
    <row r="360" spans="1:5" x14ac:dyDescent="0.25">
      <c r="A360" s="363"/>
      <c r="B360" s="363"/>
      <c r="C360" s="363"/>
      <c r="D360" s="363"/>
      <c r="E360" s="363"/>
    </row>
    <row r="361" spans="1:5" x14ac:dyDescent="0.25">
      <c r="A361" s="363"/>
      <c r="B361" s="363"/>
      <c r="C361" s="363"/>
      <c r="D361" s="363"/>
      <c r="E361" s="363"/>
    </row>
    <row r="362" spans="1:5" x14ac:dyDescent="0.25">
      <c r="A362" s="363"/>
      <c r="B362" s="363"/>
      <c r="C362" s="363"/>
      <c r="D362" s="363"/>
      <c r="E362" s="363"/>
    </row>
    <row r="363" spans="1:5" x14ac:dyDescent="0.25">
      <c r="A363" s="363"/>
      <c r="B363" s="363"/>
      <c r="C363" s="363"/>
      <c r="D363" s="363"/>
      <c r="E363" s="363"/>
    </row>
    <row r="364" spans="1:5" x14ac:dyDescent="0.25">
      <c r="A364" s="363"/>
      <c r="B364" s="363"/>
      <c r="C364" s="363"/>
      <c r="D364" s="363"/>
      <c r="E364" s="363"/>
    </row>
    <row r="365" spans="1:5" x14ac:dyDescent="0.25">
      <c r="A365" s="363"/>
      <c r="B365" s="363"/>
      <c r="C365" s="363"/>
      <c r="D365" s="363"/>
      <c r="E365" s="363"/>
    </row>
    <row r="366" spans="1:5" x14ac:dyDescent="0.25">
      <c r="A366" s="363"/>
      <c r="B366" s="363"/>
      <c r="C366" s="363"/>
      <c r="D366" s="363"/>
      <c r="E366" s="363"/>
    </row>
  </sheetData>
  <sheetProtection selectLockedCells="1" selectUnlockedCells="1"/>
  <mergeCells count="4">
    <mergeCell ref="A2:B2"/>
    <mergeCell ref="A7:E7"/>
    <mergeCell ref="A10:A11"/>
    <mergeCell ref="A12:A14"/>
  </mergeCells>
  <pageMargins left="0.511811024" right="0.511811024" top="0.78740157499999996" bottom="0.78740157499999996" header="0.31496062000000002" footer="0.31496062000000002"/>
  <pageSetup paperSize="9" orientation="portrait" horizontalDpi="0"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X74"/>
  <sheetViews>
    <sheetView showGridLines="0" zoomScale="85" zoomScaleNormal="85" workbookViewId="0">
      <pane ySplit="7" topLeftCell="A8" activePane="bottomLeft" state="frozen"/>
      <selection pane="bottomLeft" activeCell="G11" sqref="G11"/>
    </sheetView>
  </sheetViews>
  <sheetFormatPr defaultRowHeight="15" x14ac:dyDescent="0.25"/>
  <cols>
    <col min="1" max="1" width="5" style="234" customWidth="1"/>
    <col min="2" max="2" width="23" style="234" customWidth="1"/>
    <col min="3" max="3" width="16.140625" style="234" customWidth="1"/>
    <col min="4" max="4" width="10.28515625" style="263" customWidth="1"/>
    <col min="5" max="5" width="2.7109375" style="235" customWidth="1"/>
    <col min="6" max="6" width="9.85546875" style="264" customWidth="1"/>
    <col min="7" max="7" width="13.85546875" style="265" customWidth="1"/>
    <col min="8" max="8" width="7.85546875" style="266" bestFit="1" customWidth="1"/>
    <col min="9" max="9" width="3.42578125" style="267" customWidth="1"/>
    <col min="10" max="10" width="11.28515625" style="264" customWidth="1"/>
    <col min="11" max="11" width="13.7109375" style="265" customWidth="1"/>
    <col min="12" max="12" width="8.7109375" style="266" customWidth="1"/>
    <col min="13" max="13" width="3.28515625" style="267" customWidth="1"/>
    <col min="14" max="14" width="12.42578125" style="264" customWidth="1"/>
    <col min="15" max="15" width="13.7109375" style="265" customWidth="1"/>
    <col min="16" max="16" width="8.7109375" style="266" customWidth="1"/>
    <col min="17" max="17" width="3" style="268" customWidth="1"/>
    <col min="18" max="18" width="10.5703125" style="269" bestFit="1" customWidth="1"/>
    <col min="19" max="19" width="3.7109375" style="267" customWidth="1"/>
    <col min="20" max="20" width="12.42578125" style="264" customWidth="1"/>
    <col min="21" max="21" width="13.7109375" style="265" customWidth="1"/>
    <col min="22" max="22" width="8.7109375" style="266" customWidth="1"/>
    <col min="23" max="23" width="12.42578125" style="234" bestFit="1" customWidth="1"/>
    <col min="24" max="16384" width="9.140625" style="234"/>
  </cols>
  <sheetData>
    <row r="1" spans="2:24" x14ac:dyDescent="0.25">
      <c r="B1" s="430" t="s">
        <v>173</v>
      </c>
      <c r="C1" s="430"/>
    </row>
    <row r="2" spans="2:24" ht="15" customHeight="1" x14ac:dyDescent="0.35">
      <c r="B2" s="430"/>
      <c r="C2" s="430"/>
      <c r="D2" s="265"/>
      <c r="J2" s="261"/>
      <c r="K2" s="261"/>
      <c r="L2" s="261"/>
      <c r="M2" s="261"/>
    </row>
    <row r="3" spans="2:24" ht="15.75" customHeight="1" thickBot="1" x14ac:dyDescent="0.4">
      <c r="B3" s="430"/>
      <c r="C3" s="430"/>
      <c r="D3" s="270"/>
      <c r="I3" s="261" t="s">
        <v>306</v>
      </c>
      <c r="J3" s="261"/>
      <c r="K3" s="261"/>
      <c r="L3" s="261"/>
      <c r="M3" s="261"/>
    </row>
    <row r="4" spans="2:24" ht="21.75" thickBot="1" x14ac:dyDescent="0.4">
      <c r="B4" s="262" t="s">
        <v>308</v>
      </c>
      <c r="C4" s="271" t="s">
        <v>335</v>
      </c>
    </row>
    <row r="5" spans="2:24" ht="19.5" thickBot="1" x14ac:dyDescent="0.35">
      <c r="B5" s="431"/>
      <c r="C5" s="431"/>
      <c r="F5" s="420">
        <v>2014</v>
      </c>
      <c r="G5" s="421"/>
      <c r="H5" s="422"/>
      <c r="J5" s="420">
        <v>2015</v>
      </c>
      <c r="K5" s="421"/>
      <c r="L5" s="422"/>
      <c r="N5" s="420">
        <v>2016</v>
      </c>
      <c r="O5" s="421"/>
      <c r="P5" s="422"/>
      <c r="Q5" s="272"/>
      <c r="R5" s="273" t="s">
        <v>307</v>
      </c>
      <c r="S5" s="274"/>
      <c r="T5" s="420" t="s">
        <v>174</v>
      </c>
      <c r="U5" s="421"/>
      <c r="V5" s="422"/>
    </row>
    <row r="6" spans="2:24" s="275" customFormat="1" ht="15.75" thickBot="1" x14ac:dyDescent="0.3">
      <c r="D6" s="276" t="s">
        <v>175</v>
      </c>
      <c r="E6" s="251"/>
      <c r="F6" s="277" t="s">
        <v>176</v>
      </c>
      <c r="G6" s="278" t="s">
        <v>177</v>
      </c>
      <c r="H6" s="279"/>
      <c r="I6" s="280"/>
      <c r="J6" s="277" t="s">
        <v>176</v>
      </c>
      <c r="K6" s="278" t="s">
        <v>177</v>
      </c>
      <c r="L6" s="279"/>
      <c r="M6" s="280"/>
      <c r="N6" s="277" t="s">
        <v>176</v>
      </c>
      <c r="O6" s="278" t="s">
        <v>177</v>
      </c>
      <c r="P6" s="279"/>
      <c r="Q6" s="281"/>
      <c r="R6" s="282" t="s">
        <v>178</v>
      </c>
      <c r="S6" s="283"/>
      <c r="T6" s="277" t="s">
        <v>176</v>
      </c>
      <c r="U6" s="278" t="s">
        <v>177</v>
      </c>
      <c r="V6" s="279"/>
    </row>
    <row r="7" spans="2:24" ht="15.75" thickBot="1" x14ac:dyDescent="0.3">
      <c r="B7" s="423"/>
      <c r="C7" s="423"/>
      <c r="D7" s="284" t="s">
        <v>179</v>
      </c>
      <c r="E7" s="267"/>
      <c r="F7" s="285" t="s">
        <v>180</v>
      </c>
      <c r="G7" s="286" t="s">
        <v>179</v>
      </c>
      <c r="H7" s="287" t="s">
        <v>181</v>
      </c>
      <c r="J7" s="285" t="s">
        <v>180</v>
      </c>
      <c r="K7" s="286" t="s">
        <v>179</v>
      </c>
      <c r="L7" s="287" t="s">
        <v>181</v>
      </c>
      <c r="M7" s="274"/>
      <c r="N7" s="285" t="s">
        <v>180</v>
      </c>
      <c r="O7" s="286" t="s">
        <v>179</v>
      </c>
      <c r="P7" s="287" t="s">
        <v>181</v>
      </c>
      <c r="Q7" s="281"/>
      <c r="R7" s="288"/>
      <c r="T7" s="285" t="s">
        <v>180</v>
      </c>
      <c r="U7" s="286" t="s">
        <v>179</v>
      </c>
      <c r="V7" s="287" t="s">
        <v>181</v>
      </c>
      <c r="W7" s="234" t="s">
        <v>182</v>
      </c>
    </row>
    <row r="8" spans="2:24" x14ac:dyDescent="0.25">
      <c r="B8" s="412" t="s">
        <v>183</v>
      </c>
      <c r="C8" s="413"/>
      <c r="D8" s="289"/>
      <c r="E8" s="267"/>
      <c r="F8" s="290"/>
      <c r="G8" s="291">
        <f>G18+G38</f>
        <v>4498500</v>
      </c>
      <c r="H8" s="292"/>
      <c r="J8" s="290"/>
      <c r="K8" s="291">
        <f>K18+K38</f>
        <v>5278400</v>
      </c>
      <c r="L8" s="292"/>
      <c r="M8" s="274"/>
      <c r="N8" s="290"/>
      <c r="O8" s="291">
        <f>O18+O38</f>
        <v>4484900</v>
      </c>
      <c r="P8" s="292"/>
      <c r="Q8" s="293"/>
      <c r="R8" s="294"/>
      <c r="T8" s="290"/>
      <c r="U8" s="291"/>
      <c r="V8" s="292"/>
      <c r="W8" s="295">
        <f>AVERAGE(K8,O8,G8)</f>
        <v>4753933.333333333</v>
      </c>
    </row>
    <row r="9" spans="2:24" s="263" customFormat="1" x14ac:dyDescent="0.25">
      <c r="B9" s="424" t="s">
        <v>184</v>
      </c>
      <c r="C9" s="425"/>
      <c r="D9" s="296"/>
      <c r="E9" s="267"/>
      <c r="F9" s="297"/>
      <c r="G9" s="298"/>
      <c r="H9" s="299"/>
      <c r="I9" s="267"/>
      <c r="J9" s="297"/>
      <c r="K9" s="298"/>
      <c r="L9" s="299"/>
      <c r="M9" s="274"/>
      <c r="N9" s="297"/>
      <c r="O9" s="298"/>
      <c r="P9" s="299"/>
      <c r="Q9" s="293"/>
      <c r="R9" s="300"/>
      <c r="S9" s="267"/>
      <c r="T9" s="297"/>
      <c r="U9" s="298"/>
      <c r="V9" s="299"/>
    </row>
    <row r="10" spans="2:24" s="263" customFormat="1" x14ac:dyDescent="0.25">
      <c r="B10" s="301" t="s">
        <v>185</v>
      </c>
      <c r="C10" s="302" t="s">
        <v>186</v>
      </c>
      <c r="D10" s="303">
        <v>0</v>
      </c>
      <c r="E10" s="235"/>
      <c r="F10" s="304">
        <v>4</v>
      </c>
      <c r="G10" s="303">
        <f>SUM($D10*F10)</f>
        <v>0</v>
      </c>
      <c r="H10" s="305">
        <f>SUM(G10/G$18)</f>
        <v>0</v>
      </c>
      <c r="I10" s="267"/>
      <c r="J10" s="214">
        <v>9</v>
      </c>
      <c r="K10" s="303">
        <f>SUM($D10*J10)</f>
        <v>0</v>
      </c>
      <c r="L10" s="305">
        <f>SUM(K10/K$18)</f>
        <v>0</v>
      </c>
      <c r="M10" s="267"/>
      <c r="N10" s="214">
        <v>0</v>
      </c>
      <c r="O10" s="303">
        <f>SUM($D10*N10)</f>
        <v>0</v>
      </c>
      <c r="P10" s="305">
        <f>SUM(O10/O$18)</f>
        <v>0</v>
      </c>
      <c r="Q10" s="293"/>
      <c r="R10" s="306" t="e">
        <f>(O10-G10)/G10</f>
        <v>#DIV/0!</v>
      </c>
      <c r="S10" s="267"/>
      <c r="T10" s="307">
        <f>SUM(F10+J10+N10)</f>
        <v>13</v>
      </c>
      <c r="U10" s="303">
        <f>SUM($D10*T10)</f>
        <v>0</v>
      </c>
      <c r="V10" s="305">
        <f>SUM(U10/U$18)</f>
        <v>0</v>
      </c>
    </row>
    <row r="11" spans="2:24" s="263" customFormat="1" x14ac:dyDescent="0.25">
      <c r="B11" s="308"/>
      <c r="C11" s="302" t="s">
        <v>187</v>
      </c>
      <c r="D11" s="303">
        <v>400</v>
      </c>
      <c r="E11" s="235"/>
      <c r="F11" s="304">
        <v>4</v>
      </c>
      <c r="G11" s="303">
        <f t="shared" ref="G11:G17" si="0">SUM($D11*F11)</f>
        <v>1600</v>
      </c>
      <c r="H11" s="305">
        <f t="shared" ref="H11:H17" si="1">SUM(G11/G$18)</f>
        <v>5.3383157613772858E-4</v>
      </c>
      <c r="I11" s="267"/>
      <c r="J11" s="214">
        <v>3</v>
      </c>
      <c r="K11" s="303">
        <f t="shared" ref="K11:K17" si="2">SUM($D11*J11)</f>
        <v>1200</v>
      </c>
      <c r="L11" s="305">
        <f t="shared" ref="L11:L17" si="3">SUM(K11/K$18)</f>
        <v>3.491416933372127E-4</v>
      </c>
      <c r="M11" s="267"/>
      <c r="N11" s="214">
        <v>0</v>
      </c>
      <c r="O11" s="303">
        <f t="shared" ref="O11:O17" si="4">SUM($D11*N11)</f>
        <v>0</v>
      </c>
      <c r="P11" s="305">
        <f t="shared" ref="P11:P17" si="5">SUM(O11/O$18)</f>
        <v>0</v>
      </c>
      <c r="Q11" s="293"/>
      <c r="R11" s="306">
        <f t="shared" ref="R11:R72" si="6">(O11-G11)/G11</f>
        <v>-1</v>
      </c>
      <c r="S11" s="267"/>
      <c r="T11" s="307">
        <f t="shared" ref="T11:T17" si="7">SUM(F11+J11+N11)</f>
        <v>7</v>
      </c>
      <c r="U11" s="303">
        <f t="shared" ref="U11:U17" si="8">SUM($D11*T11)</f>
        <v>2800</v>
      </c>
      <c r="V11" s="305">
        <f t="shared" ref="V11:V17" si="9">SUM(U11/U$18)</f>
        <v>2.9797377830750892E-4</v>
      </c>
    </row>
    <row r="12" spans="2:24" s="263" customFormat="1" x14ac:dyDescent="0.25">
      <c r="B12" s="301" t="s">
        <v>188</v>
      </c>
      <c r="C12" s="302" t="s">
        <v>186</v>
      </c>
      <c r="D12" s="303">
        <v>200</v>
      </c>
      <c r="E12" s="235"/>
      <c r="F12" s="304">
        <v>3869</v>
      </c>
      <c r="G12" s="303">
        <f t="shared" si="0"/>
        <v>773800</v>
      </c>
      <c r="H12" s="305">
        <f>SUM(G12/G$18)</f>
        <v>0.25817429600960895</v>
      </c>
      <c r="I12" s="267"/>
      <c r="J12" s="214">
        <v>2381</v>
      </c>
      <c r="K12" s="303">
        <f t="shared" si="2"/>
        <v>476200</v>
      </c>
      <c r="L12" s="305">
        <f>SUM(K12/K$18)</f>
        <v>0.13855106197265057</v>
      </c>
      <c r="M12" s="267"/>
      <c r="N12" s="214">
        <v>1307</v>
      </c>
      <c r="O12" s="303">
        <f t="shared" si="4"/>
        <v>261400</v>
      </c>
      <c r="P12" s="305">
        <f>SUM(O12/O$18)</f>
        <v>8.8233308580301081E-2</v>
      </c>
      <c r="Q12" s="293"/>
      <c r="R12" s="306">
        <f t="shared" si="6"/>
        <v>-0.66218661152752645</v>
      </c>
      <c r="S12" s="267"/>
      <c r="T12" s="307">
        <f t="shared" si="7"/>
        <v>7557</v>
      </c>
      <c r="U12" s="303">
        <f t="shared" si="8"/>
        <v>1511400</v>
      </c>
      <c r="V12" s="305">
        <f>SUM(U12/U$18)</f>
        <v>0.16084198876213179</v>
      </c>
    </row>
    <row r="13" spans="2:24" s="263" customFormat="1" x14ac:dyDescent="0.25">
      <c r="B13" s="308"/>
      <c r="C13" s="302" t="s">
        <v>187</v>
      </c>
      <c r="D13" s="303">
        <v>400</v>
      </c>
      <c r="E13" s="235"/>
      <c r="F13" s="304">
        <v>5544</v>
      </c>
      <c r="G13" s="303">
        <f t="shared" si="0"/>
        <v>2217600</v>
      </c>
      <c r="H13" s="305">
        <f t="shared" si="1"/>
        <v>0.73989056452689173</v>
      </c>
      <c r="I13" s="267"/>
      <c r="J13" s="214">
        <v>7366</v>
      </c>
      <c r="K13" s="303">
        <f t="shared" si="2"/>
        <v>2946400</v>
      </c>
      <c r="L13" s="305">
        <f t="shared" si="3"/>
        <v>0.85725923770730283</v>
      </c>
      <c r="M13" s="267"/>
      <c r="N13" s="214">
        <v>6742</v>
      </c>
      <c r="O13" s="303">
        <f t="shared" si="4"/>
        <v>2696800</v>
      </c>
      <c r="P13" s="305">
        <f t="shared" si="5"/>
        <v>0.91028150948491193</v>
      </c>
      <c r="Q13" s="293"/>
      <c r="R13" s="309">
        <f t="shared" si="6"/>
        <v>0.21608946608946608</v>
      </c>
      <c r="S13" s="267"/>
      <c r="T13" s="307">
        <f t="shared" si="7"/>
        <v>19652</v>
      </c>
      <c r="U13" s="303">
        <f t="shared" si="8"/>
        <v>7860800</v>
      </c>
      <c r="V13" s="305">
        <f t="shared" si="9"/>
        <v>0.83654009875702362</v>
      </c>
      <c r="X13" s="265"/>
    </row>
    <row r="14" spans="2:24" s="263" customFormat="1" x14ac:dyDescent="0.25">
      <c r="B14" s="301" t="s">
        <v>189</v>
      </c>
      <c r="C14" s="302" t="s">
        <v>186</v>
      </c>
      <c r="D14" s="303">
        <v>200</v>
      </c>
      <c r="E14" s="235"/>
      <c r="F14" s="304">
        <v>19</v>
      </c>
      <c r="G14" s="303">
        <f t="shared" si="0"/>
        <v>3800</v>
      </c>
      <c r="H14" s="305">
        <f t="shared" si="1"/>
        <v>1.2678499933271054E-3</v>
      </c>
      <c r="I14" s="267"/>
      <c r="J14" s="214">
        <v>0</v>
      </c>
      <c r="K14" s="303">
        <f t="shared" si="2"/>
        <v>0</v>
      </c>
      <c r="L14" s="305">
        <f t="shared" si="3"/>
        <v>0</v>
      </c>
      <c r="M14" s="267"/>
      <c r="N14" s="214">
        <v>0</v>
      </c>
      <c r="O14" s="303">
        <f t="shared" si="4"/>
        <v>0</v>
      </c>
      <c r="P14" s="305">
        <f t="shared" si="5"/>
        <v>0</v>
      </c>
      <c r="Q14" s="293"/>
      <c r="R14" s="306">
        <f t="shared" si="6"/>
        <v>-1</v>
      </c>
      <c r="S14" s="267"/>
      <c r="T14" s="307">
        <f t="shared" si="7"/>
        <v>19</v>
      </c>
      <c r="U14" s="303">
        <f t="shared" si="8"/>
        <v>3800</v>
      </c>
      <c r="V14" s="305">
        <f t="shared" si="9"/>
        <v>4.0439298484590497E-4</v>
      </c>
    </row>
    <row r="15" spans="2:24" s="263" customFormat="1" x14ac:dyDescent="0.25">
      <c r="B15" s="308"/>
      <c r="C15" s="302" t="s">
        <v>187</v>
      </c>
      <c r="D15" s="303">
        <v>400</v>
      </c>
      <c r="E15" s="235"/>
      <c r="F15" s="304">
        <v>1</v>
      </c>
      <c r="G15" s="303">
        <f t="shared" si="0"/>
        <v>400</v>
      </c>
      <c r="H15" s="305">
        <f t="shared" si="1"/>
        <v>1.3345789403443215E-4</v>
      </c>
      <c r="I15" s="267"/>
      <c r="J15" s="214">
        <v>33</v>
      </c>
      <c r="K15" s="303">
        <f t="shared" si="2"/>
        <v>13200</v>
      </c>
      <c r="L15" s="305">
        <f t="shared" si="3"/>
        <v>3.8405586267093394E-3</v>
      </c>
      <c r="M15" s="267"/>
      <c r="N15" s="214">
        <v>11</v>
      </c>
      <c r="O15" s="303">
        <f t="shared" si="4"/>
        <v>4400</v>
      </c>
      <c r="P15" s="305">
        <f t="shared" si="5"/>
        <v>1.4851819347870114E-3</v>
      </c>
      <c r="Q15" s="293"/>
      <c r="R15" s="306">
        <f t="shared" si="6"/>
        <v>10</v>
      </c>
      <c r="S15" s="267"/>
      <c r="T15" s="307">
        <f t="shared" si="7"/>
        <v>45</v>
      </c>
      <c r="U15" s="303">
        <f t="shared" si="8"/>
        <v>18000</v>
      </c>
      <c r="V15" s="305">
        <f t="shared" si="9"/>
        <v>1.9155457176911288E-3</v>
      </c>
    </row>
    <row r="16" spans="2:24" s="263" customFormat="1" x14ac:dyDescent="0.25">
      <c r="B16" s="301" t="s">
        <v>190</v>
      </c>
      <c r="C16" s="302" t="s">
        <v>186</v>
      </c>
      <c r="D16" s="303">
        <v>0</v>
      </c>
      <c r="E16" s="235"/>
      <c r="F16" s="304">
        <v>9</v>
      </c>
      <c r="G16" s="303">
        <f t="shared" si="0"/>
        <v>0</v>
      </c>
      <c r="H16" s="305">
        <f t="shared" si="1"/>
        <v>0</v>
      </c>
      <c r="I16" s="267"/>
      <c r="J16" s="214">
        <v>4</v>
      </c>
      <c r="K16" s="303">
        <f t="shared" si="2"/>
        <v>0</v>
      </c>
      <c r="L16" s="305">
        <f t="shared" si="3"/>
        <v>0</v>
      </c>
      <c r="M16" s="267"/>
      <c r="N16" s="214">
        <v>1</v>
      </c>
      <c r="O16" s="303">
        <f t="shared" si="4"/>
        <v>0</v>
      </c>
      <c r="P16" s="305">
        <f t="shared" si="5"/>
        <v>0</v>
      </c>
      <c r="Q16" s="293"/>
      <c r="R16" s="306" t="e">
        <f t="shared" si="6"/>
        <v>#DIV/0!</v>
      </c>
      <c r="S16" s="267"/>
      <c r="T16" s="307">
        <f t="shared" si="7"/>
        <v>14</v>
      </c>
      <c r="U16" s="303">
        <f t="shared" si="8"/>
        <v>0</v>
      </c>
      <c r="V16" s="305">
        <f t="shared" si="9"/>
        <v>0</v>
      </c>
    </row>
    <row r="17" spans="2:22" s="263" customFormat="1" x14ac:dyDescent="0.25">
      <c r="B17" s="308"/>
      <c r="C17" s="302" t="s">
        <v>187</v>
      </c>
      <c r="D17" s="303">
        <v>0</v>
      </c>
      <c r="E17" s="235"/>
      <c r="F17" s="304">
        <v>11</v>
      </c>
      <c r="G17" s="303">
        <f t="shared" si="0"/>
        <v>0</v>
      </c>
      <c r="H17" s="305">
        <f t="shared" si="1"/>
        <v>0</v>
      </c>
      <c r="I17" s="267"/>
      <c r="J17" s="214">
        <v>176</v>
      </c>
      <c r="K17" s="303">
        <f t="shared" si="2"/>
        <v>0</v>
      </c>
      <c r="L17" s="305">
        <f t="shared" si="3"/>
        <v>0</v>
      </c>
      <c r="M17" s="267"/>
      <c r="N17" s="214">
        <v>151</v>
      </c>
      <c r="O17" s="303">
        <f t="shared" si="4"/>
        <v>0</v>
      </c>
      <c r="P17" s="305">
        <f t="shared" si="5"/>
        <v>0</v>
      </c>
      <c r="Q17" s="293"/>
      <c r="R17" s="306" t="e">
        <f t="shared" si="6"/>
        <v>#DIV/0!</v>
      </c>
      <c r="S17" s="267"/>
      <c r="T17" s="307">
        <f t="shared" si="7"/>
        <v>338</v>
      </c>
      <c r="U17" s="303">
        <f t="shared" si="8"/>
        <v>0</v>
      </c>
      <c r="V17" s="305">
        <f t="shared" si="9"/>
        <v>0</v>
      </c>
    </row>
    <row r="18" spans="2:22" s="235" customFormat="1" x14ac:dyDescent="0.25">
      <c r="B18" s="310"/>
      <c r="C18" s="426" t="s">
        <v>191</v>
      </c>
      <c r="D18" s="427"/>
      <c r="E18" s="267"/>
      <c r="F18" s="311">
        <f>SUM(F10:F17)</f>
        <v>9461</v>
      </c>
      <c r="G18" s="312">
        <f t="shared" ref="G18:O18" si="10">SUM(G10:G17)</f>
        <v>2997200</v>
      </c>
      <c r="H18" s="313"/>
      <c r="I18" s="274"/>
      <c r="J18" s="228">
        <f t="shared" si="10"/>
        <v>9972</v>
      </c>
      <c r="K18" s="312">
        <f t="shared" si="10"/>
        <v>3437000</v>
      </c>
      <c r="L18" s="313"/>
      <c r="M18" s="274"/>
      <c r="N18" s="228">
        <f t="shared" si="10"/>
        <v>8212</v>
      </c>
      <c r="O18" s="312">
        <f t="shared" si="10"/>
        <v>2962600</v>
      </c>
      <c r="P18" s="313"/>
      <c r="Q18" s="293"/>
      <c r="R18" s="314">
        <f t="shared" si="6"/>
        <v>-1.1544107833978379E-2</v>
      </c>
      <c r="S18" s="267"/>
      <c r="T18" s="311">
        <f t="shared" ref="T18:U18" si="11">SUM(T10:T17)</f>
        <v>27645</v>
      </c>
      <c r="U18" s="312">
        <f t="shared" si="11"/>
        <v>9396800</v>
      </c>
      <c r="V18" s="313"/>
    </row>
    <row r="19" spans="2:22" x14ac:dyDescent="0.25">
      <c r="B19" s="424" t="s">
        <v>192</v>
      </c>
      <c r="C19" s="425"/>
      <c r="D19" s="296"/>
      <c r="E19" s="267"/>
      <c r="F19" s="297"/>
      <c r="G19" s="298"/>
      <c r="H19" s="299"/>
      <c r="J19" s="297"/>
      <c r="K19" s="298"/>
      <c r="L19" s="299"/>
      <c r="M19" s="274"/>
      <c r="N19" s="297"/>
      <c r="O19" s="298"/>
      <c r="P19" s="299"/>
      <c r="Q19" s="293"/>
      <c r="R19" s="315"/>
      <c r="T19" s="297"/>
      <c r="U19" s="298"/>
      <c r="V19" s="299"/>
    </row>
    <row r="20" spans="2:22" x14ac:dyDescent="0.25">
      <c r="B20" s="316" t="s">
        <v>193</v>
      </c>
      <c r="C20" s="317" t="s">
        <v>186</v>
      </c>
      <c r="D20" s="303">
        <v>300</v>
      </c>
      <c r="F20" s="304">
        <v>1536</v>
      </c>
      <c r="G20" s="303">
        <f t="shared" ref="G20:G37" si="12">SUM($D20*F20)</f>
        <v>460800</v>
      </c>
      <c r="H20" s="305">
        <f>SUM(G20/G$38)</f>
        <v>0.3069339905415307</v>
      </c>
      <c r="J20" s="214">
        <v>557</v>
      </c>
      <c r="K20" s="303">
        <f t="shared" ref="K20:K37" si="13">SUM($D20*J20)</f>
        <v>167100</v>
      </c>
      <c r="L20" s="305">
        <f>SUM(K20/K$38)</f>
        <v>9.0746171391332675E-2</v>
      </c>
      <c r="N20" s="214">
        <v>322</v>
      </c>
      <c r="O20" s="303">
        <f t="shared" ref="O20:O37" si="14">SUM($D20*N20)</f>
        <v>96600</v>
      </c>
      <c r="P20" s="305">
        <f>SUM(O20/O$38)</f>
        <v>6.3456611705971222E-2</v>
      </c>
      <c r="Q20" s="293"/>
      <c r="R20" s="306">
        <f t="shared" si="6"/>
        <v>-0.79036458333333337</v>
      </c>
      <c r="T20" s="307">
        <f t="shared" ref="T20:T37" si="15">SUM(F20+J20+N20)</f>
        <v>2415</v>
      </c>
      <c r="U20" s="303">
        <f t="shared" ref="U20:U37" si="16">SUM($D20*T20)</f>
        <v>724500</v>
      </c>
      <c r="V20" s="305">
        <f>SUM(U20/U$38)</f>
        <v>0.14892086330935253</v>
      </c>
    </row>
    <row r="21" spans="2:22" x14ac:dyDescent="0.25">
      <c r="B21" s="318"/>
      <c r="C21" s="317" t="s">
        <v>187</v>
      </c>
      <c r="D21" s="303">
        <v>400</v>
      </c>
      <c r="F21" s="304">
        <v>2356</v>
      </c>
      <c r="G21" s="303">
        <f t="shared" si="12"/>
        <v>942400</v>
      </c>
      <c r="H21" s="305">
        <f t="shared" ref="H21:H37" si="17">SUM(G21/G$38)</f>
        <v>0.6277226403783388</v>
      </c>
      <c r="J21" s="214">
        <v>3642</v>
      </c>
      <c r="K21" s="303">
        <f t="shared" si="13"/>
        <v>1456800</v>
      </c>
      <c r="L21" s="305">
        <f t="shared" ref="L21:L37" si="18">SUM(K21/K$38)</f>
        <v>0.79113717823395246</v>
      </c>
      <c r="N21" s="214">
        <v>3298</v>
      </c>
      <c r="O21" s="303">
        <f t="shared" si="14"/>
        <v>1319200</v>
      </c>
      <c r="P21" s="305">
        <f t="shared" ref="P21:P37" si="19">SUM(O21/O$38)</f>
        <v>0.86658345923930891</v>
      </c>
      <c r="Q21" s="293"/>
      <c r="R21" s="309">
        <f t="shared" si="6"/>
        <v>0.399830220713073</v>
      </c>
      <c r="T21" s="307">
        <f t="shared" si="15"/>
        <v>9296</v>
      </c>
      <c r="U21" s="303">
        <f t="shared" si="16"/>
        <v>3718400</v>
      </c>
      <c r="V21" s="305">
        <f t="shared" ref="V21:V37" si="20">SUM(U21/U$38)</f>
        <v>0.76431654676258998</v>
      </c>
    </row>
    <row r="22" spans="2:22" x14ac:dyDescent="0.25">
      <c r="B22" s="316" t="s">
        <v>194</v>
      </c>
      <c r="C22" s="317" t="s">
        <v>186</v>
      </c>
      <c r="D22" s="303">
        <v>300</v>
      </c>
      <c r="F22" s="304">
        <v>0</v>
      </c>
      <c r="G22" s="303">
        <f t="shared" si="12"/>
        <v>0</v>
      </c>
      <c r="H22" s="305">
        <f t="shared" si="17"/>
        <v>0</v>
      </c>
      <c r="J22" s="214"/>
      <c r="K22" s="303">
        <f t="shared" si="13"/>
        <v>0</v>
      </c>
      <c r="L22" s="305">
        <f t="shared" si="18"/>
        <v>0</v>
      </c>
      <c r="N22" s="214"/>
      <c r="O22" s="303">
        <f t="shared" si="14"/>
        <v>0</v>
      </c>
      <c r="P22" s="305">
        <f t="shared" si="19"/>
        <v>0</v>
      </c>
      <c r="Q22" s="293"/>
      <c r="R22" s="306" t="e">
        <f t="shared" si="6"/>
        <v>#DIV/0!</v>
      </c>
      <c r="T22" s="307">
        <f t="shared" si="15"/>
        <v>0</v>
      </c>
      <c r="U22" s="303">
        <f t="shared" si="16"/>
        <v>0</v>
      </c>
      <c r="V22" s="305">
        <f t="shared" si="20"/>
        <v>0</v>
      </c>
    </row>
    <row r="23" spans="2:22" x14ac:dyDescent="0.25">
      <c r="B23" s="318"/>
      <c r="C23" s="317" t="s">
        <v>187</v>
      </c>
      <c r="D23" s="303">
        <v>400</v>
      </c>
      <c r="F23" s="304">
        <v>0</v>
      </c>
      <c r="G23" s="303">
        <f t="shared" si="12"/>
        <v>0</v>
      </c>
      <c r="H23" s="305">
        <f t="shared" si="17"/>
        <v>0</v>
      </c>
      <c r="J23" s="214"/>
      <c r="K23" s="303">
        <f t="shared" si="13"/>
        <v>0</v>
      </c>
      <c r="L23" s="305">
        <f t="shared" si="18"/>
        <v>0</v>
      </c>
      <c r="N23" s="214"/>
      <c r="O23" s="303">
        <f t="shared" si="14"/>
        <v>0</v>
      </c>
      <c r="P23" s="305">
        <f t="shared" si="19"/>
        <v>0</v>
      </c>
      <c r="Q23" s="293"/>
      <c r="R23" s="306" t="e">
        <f t="shared" si="6"/>
        <v>#DIV/0!</v>
      </c>
      <c r="T23" s="307">
        <f t="shared" si="15"/>
        <v>0</v>
      </c>
      <c r="U23" s="303">
        <f t="shared" si="16"/>
        <v>0</v>
      </c>
      <c r="V23" s="305">
        <f t="shared" si="20"/>
        <v>0</v>
      </c>
    </row>
    <row r="24" spans="2:22" x14ac:dyDescent="0.25">
      <c r="B24" s="316" t="s">
        <v>195</v>
      </c>
      <c r="C24" s="317" t="s">
        <v>186</v>
      </c>
      <c r="D24" s="303">
        <v>400</v>
      </c>
      <c r="F24" s="304">
        <v>0</v>
      </c>
      <c r="G24" s="303">
        <f t="shared" si="12"/>
        <v>0</v>
      </c>
      <c r="H24" s="305">
        <f t="shared" si="17"/>
        <v>0</v>
      </c>
      <c r="J24" s="214"/>
      <c r="K24" s="303">
        <f t="shared" si="13"/>
        <v>0</v>
      </c>
      <c r="L24" s="305">
        <f t="shared" si="18"/>
        <v>0</v>
      </c>
      <c r="N24" s="214"/>
      <c r="O24" s="303">
        <f t="shared" si="14"/>
        <v>0</v>
      </c>
      <c r="P24" s="305">
        <f t="shared" si="19"/>
        <v>0</v>
      </c>
      <c r="Q24" s="293"/>
      <c r="R24" s="306" t="e">
        <f t="shared" si="6"/>
        <v>#DIV/0!</v>
      </c>
      <c r="T24" s="307">
        <f t="shared" si="15"/>
        <v>0</v>
      </c>
      <c r="U24" s="303">
        <f t="shared" si="16"/>
        <v>0</v>
      </c>
      <c r="V24" s="305">
        <f t="shared" si="20"/>
        <v>0</v>
      </c>
    </row>
    <row r="25" spans="2:22" x14ac:dyDescent="0.25">
      <c r="B25" s="318"/>
      <c r="C25" s="317" t="s">
        <v>187</v>
      </c>
      <c r="D25" s="303">
        <v>500</v>
      </c>
      <c r="F25" s="304">
        <v>0</v>
      </c>
      <c r="G25" s="303">
        <f t="shared" si="12"/>
        <v>0</v>
      </c>
      <c r="H25" s="305">
        <f t="shared" si="17"/>
        <v>0</v>
      </c>
      <c r="J25" s="214"/>
      <c r="K25" s="303">
        <f t="shared" si="13"/>
        <v>0</v>
      </c>
      <c r="L25" s="305">
        <f t="shared" si="18"/>
        <v>0</v>
      </c>
      <c r="N25" s="214"/>
      <c r="O25" s="303">
        <f t="shared" si="14"/>
        <v>0</v>
      </c>
      <c r="P25" s="305">
        <f t="shared" si="19"/>
        <v>0</v>
      </c>
      <c r="Q25" s="293"/>
      <c r="R25" s="306" t="e">
        <f t="shared" si="6"/>
        <v>#DIV/0!</v>
      </c>
      <c r="T25" s="307">
        <f t="shared" si="15"/>
        <v>0</v>
      </c>
      <c r="U25" s="303">
        <f t="shared" si="16"/>
        <v>0</v>
      </c>
      <c r="V25" s="305">
        <f t="shared" si="20"/>
        <v>0</v>
      </c>
    </row>
    <row r="26" spans="2:22" x14ac:dyDescent="0.25">
      <c r="B26" s="316" t="s">
        <v>196</v>
      </c>
      <c r="C26" s="317" t="s">
        <v>186</v>
      </c>
      <c r="D26" s="303">
        <v>500</v>
      </c>
      <c r="F26" s="304">
        <v>0</v>
      </c>
      <c r="G26" s="303">
        <f t="shared" si="12"/>
        <v>0</v>
      </c>
      <c r="H26" s="305">
        <f t="shared" si="17"/>
        <v>0</v>
      </c>
      <c r="J26" s="214"/>
      <c r="K26" s="303">
        <f t="shared" si="13"/>
        <v>0</v>
      </c>
      <c r="L26" s="305">
        <f t="shared" si="18"/>
        <v>0</v>
      </c>
      <c r="N26" s="214"/>
      <c r="O26" s="303">
        <f t="shared" si="14"/>
        <v>0</v>
      </c>
      <c r="P26" s="305">
        <f t="shared" si="19"/>
        <v>0</v>
      </c>
      <c r="Q26" s="293"/>
      <c r="R26" s="306" t="e">
        <f t="shared" si="6"/>
        <v>#DIV/0!</v>
      </c>
      <c r="T26" s="307">
        <f t="shared" si="15"/>
        <v>0</v>
      </c>
      <c r="U26" s="303">
        <f t="shared" si="16"/>
        <v>0</v>
      </c>
      <c r="V26" s="305">
        <f t="shared" si="20"/>
        <v>0</v>
      </c>
    </row>
    <row r="27" spans="2:22" x14ac:dyDescent="0.25">
      <c r="B27" s="318"/>
      <c r="C27" s="317" t="s">
        <v>187</v>
      </c>
      <c r="D27" s="303">
        <v>600</v>
      </c>
      <c r="F27" s="304">
        <v>0</v>
      </c>
      <c r="G27" s="303">
        <f t="shared" si="12"/>
        <v>0</v>
      </c>
      <c r="H27" s="305">
        <f t="shared" si="17"/>
        <v>0</v>
      </c>
      <c r="J27" s="214"/>
      <c r="K27" s="303">
        <f t="shared" si="13"/>
        <v>0</v>
      </c>
      <c r="L27" s="305">
        <f t="shared" si="18"/>
        <v>0</v>
      </c>
      <c r="N27" s="214"/>
      <c r="O27" s="303">
        <f t="shared" si="14"/>
        <v>0</v>
      </c>
      <c r="P27" s="305">
        <f t="shared" si="19"/>
        <v>0</v>
      </c>
      <c r="Q27" s="293"/>
      <c r="R27" s="306" t="e">
        <f t="shared" si="6"/>
        <v>#DIV/0!</v>
      </c>
      <c r="T27" s="307">
        <f t="shared" si="15"/>
        <v>0</v>
      </c>
      <c r="U27" s="303">
        <f t="shared" si="16"/>
        <v>0</v>
      </c>
      <c r="V27" s="305">
        <f t="shared" si="20"/>
        <v>0</v>
      </c>
    </row>
    <row r="28" spans="2:22" x14ac:dyDescent="0.25">
      <c r="B28" s="316" t="s">
        <v>197</v>
      </c>
      <c r="C28" s="317" t="s">
        <v>186</v>
      </c>
      <c r="D28" s="303">
        <v>100</v>
      </c>
      <c r="F28" s="304">
        <v>140</v>
      </c>
      <c r="G28" s="303">
        <f t="shared" si="12"/>
        <v>14000</v>
      </c>
      <c r="H28" s="305">
        <f t="shared" si="17"/>
        <v>9.3252514487444215E-3</v>
      </c>
      <c r="J28" s="214">
        <v>121</v>
      </c>
      <c r="K28" s="303">
        <f t="shared" si="13"/>
        <v>12100</v>
      </c>
      <c r="L28" s="305">
        <f t="shared" si="18"/>
        <v>6.5710872162485067E-3</v>
      </c>
      <c r="N28" s="214">
        <v>21</v>
      </c>
      <c r="O28" s="303">
        <f t="shared" si="14"/>
        <v>2100</v>
      </c>
      <c r="P28" s="305">
        <f t="shared" si="19"/>
        <v>1.3794915588254614E-3</v>
      </c>
      <c r="Q28" s="293"/>
      <c r="R28" s="306">
        <f t="shared" si="6"/>
        <v>-0.85</v>
      </c>
      <c r="T28" s="307">
        <f t="shared" si="15"/>
        <v>282</v>
      </c>
      <c r="U28" s="303">
        <f t="shared" si="16"/>
        <v>28200</v>
      </c>
      <c r="V28" s="305">
        <f t="shared" si="20"/>
        <v>5.7965056526207608E-3</v>
      </c>
    </row>
    <row r="29" spans="2:22" x14ac:dyDescent="0.25">
      <c r="B29" s="318"/>
      <c r="C29" s="317" t="s">
        <v>187</v>
      </c>
      <c r="D29" s="303">
        <v>200</v>
      </c>
      <c r="F29" s="304">
        <v>350</v>
      </c>
      <c r="G29" s="303">
        <f t="shared" si="12"/>
        <v>70000</v>
      </c>
      <c r="H29" s="305">
        <f t="shared" si="17"/>
        <v>4.6626257243722109E-2</v>
      </c>
      <c r="J29" s="214">
        <v>699</v>
      </c>
      <c r="K29" s="303">
        <f t="shared" si="13"/>
        <v>139800</v>
      </c>
      <c r="L29" s="305">
        <f t="shared" si="18"/>
        <v>7.5920495275333982E-2</v>
      </c>
      <c r="N29" s="214">
        <v>414</v>
      </c>
      <c r="O29" s="303">
        <f t="shared" si="14"/>
        <v>82800</v>
      </c>
      <c r="P29" s="305">
        <f t="shared" si="19"/>
        <v>5.4391381462261051E-2</v>
      </c>
      <c r="Q29" s="293"/>
      <c r="R29" s="309">
        <f t="shared" si="6"/>
        <v>0.18285714285714286</v>
      </c>
      <c r="T29" s="307">
        <f t="shared" si="15"/>
        <v>1463</v>
      </c>
      <c r="U29" s="303">
        <f t="shared" si="16"/>
        <v>292600</v>
      </c>
      <c r="V29" s="305">
        <f t="shared" si="20"/>
        <v>6.014388489208633E-2</v>
      </c>
    </row>
    <row r="30" spans="2:22" x14ac:dyDescent="0.25">
      <c r="B30" s="316" t="s">
        <v>198</v>
      </c>
      <c r="C30" s="317" t="s">
        <v>186</v>
      </c>
      <c r="D30" s="303">
        <v>400</v>
      </c>
      <c r="F30" s="304">
        <v>2</v>
      </c>
      <c r="G30" s="303">
        <f t="shared" si="12"/>
        <v>800</v>
      </c>
      <c r="H30" s="305">
        <f t="shared" si="17"/>
        <v>5.3287151135682405E-4</v>
      </c>
      <c r="J30" s="214">
        <v>0</v>
      </c>
      <c r="K30" s="303">
        <f t="shared" si="13"/>
        <v>0</v>
      </c>
      <c r="L30" s="305">
        <f t="shared" si="18"/>
        <v>0</v>
      </c>
      <c r="N30" s="214">
        <v>0</v>
      </c>
      <c r="O30" s="303">
        <f t="shared" si="14"/>
        <v>0</v>
      </c>
      <c r="P30" s="305">
        <f t="shared" si="19"/>
        <v>0</v>
      </c>
      <c r="Q30" s="293"/>
      <c r="R30" s="306">
        <f t="shared" si="6"/>
        <v>-1</v>
      </c>
      <c r="T30" s="307">
        <f t="shared" si="15"/>
        <v>2</v>
      </c>
      <c r="U30" s="303">
        <f t="shared" si="16"/>
        <v>800</v>
      </c>
      <c r="V30" s="305">
        <f t="shared" si="20"/>
        <v>1.6443987667009251E-4</v>
      </c>
    </row>
    <row r="31" spans="2:22" x14ac:dyDescent="0.25">
      <c r="B31" s="318"/>
      <c r="C31" s="317" t="s">
        <v>187</v>
      </c>
      <c r="D31" s="303">
        <v>800</v>
      </c>
      <c r="F31" s="304">
        <v>16</v>
      </c>
      <c r="G31" s="303">
        <f t="shared" si="12"/>
        <v>12800</v>
      </c>
      <c r="H31" s="305">
        <f t="shared" si="17"/>
        <v>8.5259441817091847E-3</v>
      </c>
      <c r="J31" s="214">
        <v>82</v>
      </c>
      <c r="K31" s="303">
        <f t="shared" si="13"/>
        <v>65600</v>
      </c>
      <c r="L31" s="305">
        <f t="shared" si="18"/>
        <v>3.5625067883132397E-2</v>
      </c>
      <c r="N31" s="214">
        <v>27</v>
      </c>
      <c r="O31" s="303">
        <f t="shared" si="14"/>
        <v>21600</v>
      </c>
      <c r="P31" s="305">
        <f t="shared" si="19"/>
        <v>1.4189056033633319E-2</v>
      </c>
      <c r="Q31" s="293"/>
      <c r="R31" s="309">
        <f t="shared" si="6"/>
        <v>0.6875</v>
      </c>
      <c r="T31" s="307">
        <f t="shared" si="15"/>
        <v>125</v>
      </c>
      <c r="U31" s="303">
        <f t="shared" si="16"/>
        <v>100000</v>
      </c>
      <c r="V31" s="305">
        <f t="shared" si="20"/>
        <v>2.0554984583761562E-2</v>
      </c>
    </row>
    <row r="32" spans="2:22" x14ac:dyDescent="0.25">
      <c r="B32" s="316" t="s">
        <v>199</v>
      </c>
      <c r="C32" s="317" t="s">
        <v>186</v>
      </c>
      <c r="D32" s="303">
        <v>500</v>
      </c>
      <c r="F32" s="304">
        <v>0</v>
      </c>
      <c r="G32" s="303">
        <f t="shared" si="12"/>
        <v>0</v>
      </c>
      <c r="H32" s="305">
        <f t="shared" si="17"/>
        <v>0</v>
      </c>
      <c r="J32" s="214"/>
      <c r="K32" s="303">
        <f t="shared" si="13"/>
        <v>0</v>
      </c>
      <c r="L32" s="305">
        <f t="shared" si="18"/>
        <v>0</v>
      </c>
      <c r="N32" s="214"/>
      <c r="O32" s="303">
        <f t="shared" si="14"/>
        <v>0</v>
      </c>
      <c r="P32" s="305">
        <f t="shared" si="19"/>
        <v>0</v>
      </c>
      <c r="Q32" s="293"/>
      <c r="R32" s="306" t="e">
        <f t="shared" si="6"/>
        <v>#DIV/0!</v>
      </c>
      <c r="T32" s="307">
        <f t="shared" si="15"/>
        <v>0</v>
      </c>
      <c r="U32" s="303">
        <f t="shared" si="16"/>
        <v>0</v>
      </c>
      <c r="V32" s="305">
        <f t="shared" si="20"/>
        <v>0</v>
      </c>
    </row>
    <row r="33" spans="2:23" x14ac:dyDescent="0.25">
      <c r="B33" s="318"/>
      <c r="C33" s="317" t="s">
        <v>187</v>
      </c>
      <c r="D33" s="303">
        <v>1000</v>
      </c>
      <c r="F33" s="304">
        <v>0</v>
      </c>
      <c r="G33" s="303">
        <f t="shared" si="12"/>
        <v>0</v>
      </c>
      <c r="H33" s="305">
        <f t="shared" si="17"/>
        <v>0</v>
      </c>
      <c r="J33" s="214"/>
      <c r="K33" s="303">
        <f t="shared" si="13"/>
        <v>0</v>
      </c>
      <c r="L33" s="305">
        <f t="shared" si="18"/>
        <v>0</v>
      </c>
      <c r="N33" s="214"/>
      <c r="O33" s="303">
        <f t="shared" si="14"/>
        <v>0</v>
      </c>
      <c r="P33" s="305">
        <f t="shared" si="19"/>
        <v>0</v>
      </c>
      <c r="Q33" s="293"/>
      <c r="R33" s="306" t="e">
        <f t="shared" si="6"/>
        <v>#DIV/0!</v>
      </c>
      <c r="T33" s="307">
        <f t="shared" si="15"/>
        <v>0</v>
      </c>
      <c r="U33" s="303">
        <f t="shared" si="16"/>
        <v>0</v>
      </c>
      <c r="V33" s="305">
        <f t="shared" si="20"/>
        <v>0</v>
      </c>
    </row>
    <row r="34" spans="2:23" x14ac:dyDescent="0.25">
      <c r="B34" s="316" t="s">
        <v>200</v>
      </c>
      <c r="C34" s="317" t="s">
        <v>186</v>
      </c>
      <c r="D34" s="303">
        <v>100</v>
      </c>
      <c r="F34" s="304">
        <v>5</v>
      </c>
      <c r="G34" s="303">
        <f t="shared" si="12"/>
        <v>500</v>
      </c>
      <c r="H34" s="305">
        <f t="shared" si="17"/>
        <v>3.3304469459801507E-4</v>
      </c>
      <c r="J34" s="214"/>
      <c r="K34" s="303">
        <f t="shared" si="13"/>
        <v>0</v>
      </c>
      <c r="L34" s="305">
        <f t="shared" si="18"/>
        <v>0</v>
      </c>
      <c r="N34" s="214"/>
      <c r="O34" s="303">
        <f t="shared" si="14"/>
        <v>0</v>
      </c>
      <c r="P34" s="305">
        <f t="shared" si="19"/>
        <v>0</v>
      </c>
      <c r="Q34" s="293"/>
      <c r="R34" s="306">
        <f t="shared" si="6"/>
        <v>-1</v>
      </c>
      <c r="T34" s="307">
        <f t="shared" si="15"/>
        <v>5</v>
      </c>
      <c r="U34" s="303">
        <f t="shared" si="16"/>
        <v>500</v>
      </c>
      <c r="V34" s="305">
        <f t="shared" si="20"/>
        <v>1.0277492291880781E-4</v>
      </c>
    </row>
    <row r="35" spans="2:23" x14ac:dyDescent="0.25">
      <c r="B35" s="318"/>
      <c r="C35" s="317" t="s">
        <v>187</v>
      </c>
      <c r="D35" s="303">
        <v>200</v>
      </c>
      <c r="F35" s="304">
        <v>0</v>
      </c>
      <c r="G35" s="303">
        <f t="shared" si="12"/>
        <v>0</v>
      </c>
      <c r="H35" s="305">
        <f t="shared" si="17"/>
        <v>0</v>
      </c>
      <c r="J35" s="214"/>
      <c r="K35" s="303">
        <f t="shared" si="13"/>
        <v>0</v>
      </c>
      <c r="L35" s="305">
        <f t="shared" si="18"/>
        <v>0</v>
      </c>
      <c r="N35" s="214"/>
      <c r="O35" s="303">
        <f t="shared" si="14"/>
        <v>0</v>
      </c>
      <c r="P35" s="305">
        <f t="shared" si="19"/>
        <v>0</v>
      </c>
      <c r="Q35" s="293"/>
      <c r="R35" s="306" t="e">
        <f t="shared" si="6"/>
        <v>#DIV/0!</v>
      </c>
      <c r="T35" s="307">
        <f t="shared" si="15"/>
        <v>0</v>
      </c>
      <c r="U35" s="303">
        <f t="shared" si="16"/>
        <v>0</v>
      </c>
      <c r="V35" s="305">
        <f t="shared" si="20"/>
        <v>0</v>
      </c>
    </row>
    <row r="36" spans="2:23" x14ac:dyDescent="0.25">
      <c r="B36" s="316" t="s">
        <v>309</v>
      </c>
      <c r="C36" s="317" t="s">
        <v>186</v>
      </c>
      <c r="D36" s="303">
        <v>1000</v>
      </c>
      <c r="F36" s="304">
        <v>0</v>
      </c>
      <c r="G36" s="303">
        <f t="shared" si="12"/>
        <v>0</v>
      </c>
      <c r="H36" s="305">
        <f t="shared" si="17"/>
        <v>0</v>
      </c>
      <c r="J36" s="214"/>
      <c r="K36" s="303">
        <f t="shared" si="13"/>
        <v>0</v>
      </c>
      <c r="L36" s="305">
        <f t="shared" si="18"/>
        <v>0</v>
      </c>
      <c r="N36" s="214"/>
      <c r="O36" s="303">
        <f t="shared" si="14"/>
        <v>0</v>
      </c>
      <c r="P36" s="305">
        <f t="shared" si="19"/>
        <v>0</v>
      </c>
      <c r="Q36" s="293"/>
      <c r="R36" s="306" t="e">
        <f t="shared" si="6"/>
        <v>#DIV/0!</v>
      </c>
      <c r="T36" s="307">
        <f t="shared" si="15"/>
        <v>0</v>
      </c>
      <c r="U36" s="303">
        <f t="shared" si="16"/>
        <v>0</v>
      </c>
      <c r="V36" s="305">
        <f t="shared" si="20"/>
        <v>0</v>
      </c>
    </row>
    <row r="37" spans="2:23" x14ac:dyDescent="0.25">
      <c r="B37" s="318"/>
      <c r="C37" s="317" t="s">
        <v>187</v>
      </c>
      <c r="D37" s="303">
        <v>2000</v>
      </c>
      <c r="F37" s="304">
        <v>0</v>
      </c>
      <c r="G37" s="303">
        <f t="shared" si="12"/>
        <v>0</v>
      </c>
      <c r="H37" s="305">
        <f t="shared" si="17"/>
        <v>0</v>
      </c>
      <c r="J37" s="214"/>
      <c r="K37" s="303">
        <f t="shared" si="13"/>
        <v>0</v>
      </c>
      <c r="L37" s="305">
        <f t="shared" si="18"/>
        <v>0</v>
      </c>
      <c r="N37" s="214"/>
      <c r="O37" s="303">
        <f t="shared" si="14"/>
        <v>0</v>
      </c>
      <c r="P37" s="305">
        <f t="shared" si="19"/>
        <v>0</v>
      </c>
      <c r="Q37" s="293"/>
      <c r="R37" s="306" t="e">
        <f t="shared" si="6"/>
        <v>#DIV/0!</v>
      </c>
      <c r="T37" s="307">
        <f t="shared" si="15"/>
        <v>0</v>
      </c>
      <c r="U37" s="303">
        <f t="shared" si="16"/>
        <v>0</v>
      </c>
      <c r="V37" s="305">
        <f t="shared" si="20"/>
        <v>0</v>
      </c>
    </row>
    <row r="38" spans="2:23" s="235" customFormat="1" x14ac:dyDescent="0.25">
      <c r="B38" s="310"/>
      <c r="C38" s="426" t="s">
        <v>201</v>
      </c>
      <c r="D38" s="427"/>
      <c r="E38" s="267"/>
      <c r="F38" s="311">
        <f>SUM(F20:F37)</f>
        <v>4405</v>
      </c>
      <c r="G38" s="319">
        <f>SUM(G20:G37)</f>
        <v>1501300</v>
      </c>
      <c r="H38" s="313"/>
      <c r="I38" s="320"/>
      <c r="J38" s="228">
        <f>SUM(J20:J37)</f>
        <v>5101</v>
      </c>
      <c r="K38" s="319">
        <f>SUM(K20:K37)</f>
        <v>1841400</v>
      </c>
      <c r="L38" s="313"/>
      <c r="M38" s="320"/>
      <c r="N38" s="228">
        <f>SUM(N20:N37)</f>
        <v>4082</v>
      </c>
      <c r="O38" s="319">
        <f>SUM(O20:O37)</f>
        <v>1522300</v>
      </c>
      <c r="P38" s="313"/>
      <c r="Q38" s="293"/>
      <c r="R38" s="314">
        <f t="shared" si="6"/>
        <v>1.3987877173116631E-2</v>
      </c>
      <c r="S38" s="267"/>
      <c r="T38" s="311">
        <f>SUM(T20:T37)</f>
        <v>13588</v>
      </c>
      <c r="U38" s="319">
        <f>SUM(U20:U37)</f>
        <v>4865000</v>
      </c>
      <c r="V38" s="313"/>
    </row>
    <row r="39" spans="2:23" x14ac:dyDescent="0.25">
      <c r="B39" s="412" t="s">
        <v>310</v>
      </c>
      <c r="C39" s="413"/>
      <c r="D39" s="289"/>
      <c r="E39" s="267"/>
      <c r="F39" s="321"/>
      <c r="G39" s="322">
        <f>G45+G52+G61+G67</f>
        <v>1692000</v>
      </c>
      <c r="H39" s="323"/>
      <c r="J39" s="321"/>
      <c r="K39" s="322">
        <f>K45+K52+K61+K67</f>
        <v>1709900</v>
      </c>
      <c r="L39" s="323"/>
      <c r="N39" s="321"/>
      <c r="O39" s="322">
        <f>O45+O52+O61+O67</f>
        <v>1249600</v>
      </c>
      <c r="P39" s="323"/>
      <c r="Q39" s="293"/>
      <c r="R39" s="324"/>
      <c r="T39" s="321"/>
      <c r="U39" s="322"/>
      <c r="V39" s="323"/>
      <c r="W39" s="295">
        <f>AVERAGE(K39,O39,G39)</f>
        <v>1550500</v>
      </c>
    </row>
    <row r="40" spans="2:23" x14ac:dyDescent="0.25">
      <c r="B40" s="424" t="s">
        <v>311</v>
      </c>
      <c r="C40" s="425"/>
      <c r="D40" s="296"/>
      <c r="E40" s="267"/>
      <c r="F40" s="297"/>
      <c r="G40" s="298"/>
      <c r="H40" s="299"/>
      <c r="J40" s="297"/>
      <c r="K40" s="298"/>
      <c r="L40" s="299"/>
      <c r="M40" s="274"/>
      <c r="N40" s="297"/>
      <c r="O40" s="298"/>
      <c r="P40" s="299"/>
      <c r="Q40" s="293"/>
      <c r="R40" s="315"/>
      <c r="T40" s="297"/>
      <c r="U40" s="298"/>
      <c r="V40" s="299"/>
    </row>
    <row r="41" spans="2:23" x14ac:dyDescent="0.25">
      <c r="B41" s="317" t="s">
        <v>202</v>
      </c>
      <c r="C41" s="317" t="s">
        <v>203</v>
      </c>
      <c r="D41" s="303">
        <v>600</v>
      </c>
      <c r="F41" s="304">
        <v>0</v>
      </c>
      <c r="G41" s="303">
        <f t="shared" ref="G41:G44" si="21">SUM($D41*F41)</f>
        <v>0</v>
      </c>
      <c r="H41" s="305" t="e">
        <f>SUM(G41/G$45)</f>
        <v>#DIV/0!</v>
      </c>
      <c r="J41" s="214">
        <v>7</v>
      </c>
      <c r="K41" s="303">
        <f t="shared" ref="K41:K44" si="22">SUM($D41*J41)</f>
        <v>4200</v>
      </c>
      <c r="L41" s="305">
        <f>SUM(K41/K$45)</f>
        <v>1</v>
      </c>
      <c r="N41" s="214"/>
      <c r="O41" s="303">
        <f t="shared" ref="O41:O44" si="23">SUM($D41*N41)</f>
        <v>0</v>
      </c>
      <c r="P41" s="305" t="e">
        <f>SUM(O41/O$45)</f>
        <v>#DIV/0!</v>
      </c>
      <c r="Q41" s="293"/>
      <c r="R41" s="306" t="e">
        <f t="shared" si="6"/>
        <v>#DIV/0!</v>
      </c>
      <c r="T41" s="307">
        <f t="shared" ref="T41:T44" si="24">SUM(F41+J41+N41)</f>
        <v>7</v>
      </c>
      <c r="U41" s="303">
        <f t="shared" ref="U41:U44" si="25">SUM($D41*T41)</f>
        <v>4200</v>
      </c>
      <c r="V41" s="305">
        <f>SUM(U41/U$45)</f>
        <v>1</v>
      </c>
    </row>
    <row r="42" spans="2:23" x14ac:dyDescent="0.25">
      <c r="B42" s="317" t="s">
        <v>204</v>
      </c>
      <c r="C42" s="317" t="s">
        <v>205</v>
      </c>
      <c r="D42" s="303">
        <v>600</v>
      </c>
      <c r="F42" s="304">
        <v>0</v>
      </c>
      <c r="G42" s="303">
        <f t="shared" si="21"/>
        <v>0</v>
      </c>
      <c r="H42" s="305" t="e">
        <f t="shared" ref="H42:H44" si="26">SUM(G42/G$45)</f>
        <v>#DIV/0!</v>
      </c>
      <c r="J42" s="214" t="s">
        <v>154</v>
      </c>
      <c r="K42" s="303">
        <v>0</v>
      </c>
      <c r="L42" s="305">
        <f t="shared" ref="L42:L44" si="27">SUM(K42/K$45)</f>
        <v>0</v>
      </c>
      <c r="N42" s="214"/>
      <c r="O42" s="303">
        <f t="shared" si="23"/>
        <v>0</v>
      </c>
      <c r="P42" s="305" t="e">
        <f t="shared" ref="P42:P44" si="28">SUM(O42/O$45)</f>
        <v>#DIV/0!</v>
      </c>
      <c r="Q42" s="293"/>
      <c r="R42" s="306" t="e">
        <f t="shared" si="6"/>
        <v>#DIV/0!</v>
      </c>
      <c r="T42" s="307"/>
      <c r="U42" s="303">
        <f t="shared" si="25"/>
        <v>0</v>
      </c>
      <c r="V42" s="305">
        <f t="shared" ref="V42:V44" si="29">SUM(U42/U$45)</f>
        <v>0</v>
      </c>
    </row>
    <row r="43" spans="2:23" x14ac:dyDescent="0.25">
      <c r="B43" s="317" t="s">
        <v>206</v>
      </c>
      <c r="C43" s="317" t="s">
        <v>207</v>
      </c>
      <c r="D43" s="303">
        <v>14000</v>
      </c>
      <c r="F43" s="304">
        <v>0</v>
      </c>
      <c r="G43" s="303">
        <f t="shared" si="21"/>
        <v>0</v>
      </c>
      <c r="H43" s="305" t="e">
        <f t="shared" si="26"/>
        <v>#DIV/0!</v>
      </c>
      <c r="J43" s="214"/>
      <c r="K43" s="303">
        <f t="shared" si="22"/>
        <v>0</v>
      </c>
      <c r="L43" s="305">
        <f t="shared" si="27"/>
        <v>0</v>
      </c>
      <c r="N43" s="214"/>
      <c r="O43" s="303">
        <f t="shared" si="23"/>
        <v>0</v>
      </c>
      <c r="P43" s="305" t="e">
        <f t="shared" si="28"/>
        <v>#DIV/0!</v>
      </c>
      <c r="Q43" s="293"/>
      <c r="R43" s="306" t="e">
        <f t="shared" si="6"/>
        <v>#DIV/0!</v>
      </c>
      <c r="T43" s="307">
        <f t="shared" si="24"/>
        <v>0</v>
      </c>
      <c r="U43" s="303">
        <f t="shared" si="25"/>
        <v>0</v>
      </c>
      <c r="V43" s="305">
        <f t="shared" si="29"/>
        <v>0</v>
      </c>
    </row>
    <row r="44" spans="2:23" x14ac:dyDescent="0.25">
      <c r="B44" s="317" t="s">
        <v>208</v>
      </c>
      <c r="C44" s="317"/>
      <c r="D44" s="302"/>
      <c r="F44" s="304">
        <v>0</v>
      </c>
      <c r="G44" s="303">
        <f t="shared" si="21"/>
        <v>0</v>
      </c>
      <c r="H44" s="305" t="e">
        <f t="shared" si="26"/>
        <v>#DIV/0!</v>
      </c>
      <c r="J44" s="214"/>
      <c r="K44" s="303">
        <f t="shared" si="22"/>
        <v>0</v>
      </c>
      <c r="L44" s="305">
        <f t="shared" si="27"/>
        <v>0</v>
      </c>
      <c r="N44" s="214"/>
      <c r="O44" s="303">
        <f t="shared" si="23"/>
        <v>0</v>
      </c>
      <c r="P44" s="305" t="e">
        <f t="shared" si="28"/>
        <v>#DIV/0!</v>
      </c>
      <c r="Q44" s="293"/>
      <c r="R44" s="306" t="e">
        <f t="shared" si="6"/>
        <v>#DIV/0!</v>
      </c>
      <c r="T44" s="307">
        <f t="shared" si="24"/>
        <v>0</v>
      </c>
      <c r="U44" s="303">
        <f t="shared" si="25"/>
        <v>0</v>
      </c>
      <c r="V44" s="305">
        <f t="shared" si="29"/>
        <v>0</v>
      </c>
    </row>
    <row r="45" spans="2:23" s="235" customFormat="1" x14ac:dyDescent="0.25">
      <c r="B45" s="310"/>
      <c r="C45" s="426" t="s">
        <v>209</v>
      </c>
      <c r="D45" s="427"/>
      <c r="E45" s="267"/>
      <c r="F45" s="311">
        <f>SUM(F41:F44)</f>
        <v>0</v>
      </c>
      <c r="G45" s="325">
        <f>SUM(G41:G44)</f>
        <v>0</v>
      </c>
      <c r="H45" s="313"/>
      <c r="I45" s="267"/>
      <c r="J45" s="228">
        <f>SUM(J41:J44)</f>
        <v>7</v>
      </c>
      <c r="K45" s="325">
        <f>SUM(K41:K44)</f>
        <v>4200</v>
      </c>
      <c r="L45" s="313"/>
      <c r="M45" s="267"/>
      <c r="N45" s="228">
        <f>SUM(N41:N44)</f>
        <v>0</v>
      </c>
      <c r="O45" s="325">
        <f>SUM(O41:O44)</f>
        <v>0</v>
      </c>
      <c r="P45" s="313"/>
      <c r="Q45" s="293"/>
      <c r="R45" s="314" t="e">
        <f t="shared" si="6"/>
        <v>#DIV/0!</v>
      </c>
      <c r="S45" s="267"/>
      <c r="T45" s="311">
        <f>SUM(T41:T44)</f>
        <v>7</v>
      </c>
      <c r="U45" s="325">
        <f>SUM(U41:U44)</f>
        <v>4200</v>
      </c>
      <c r="V45" s="313"/>
    </row>
    <row r="46" spans="2:23" x14ac:dyDescent="0.25">
      <c r="B46" s="424" t="s">
        <v>210</v>
      </c>
      <c r="C46" s="425"/>
      <c r="D46" s="296"/>
      <c r="E46" s="267"/>
      <c r="F46" s="297"/>
      <c r="G46" s="298"/>
      <c r="H46" s="299"/>
      <c r="J46" s="297"/>
      <c r="K46" s="298"/>
      <c r="L46" s="299"/>
      <c r="M46" s="274"/>
      <c r="N46" s="297"/>
      <c r="O46" s="298"/>
      <c r="P46" s="299"/>
      <c r="Q46" s="293"/>
      <c r="R46" s="315"/>
      <c r="T46" s="297"/>
      <c r="U46" s="298"/>
      <c r="V46" s="299"/>
    </row>
    <row r="47" spans="2:23" x14ac:dyDescent="0.25">
      <c r="B47" s="317" t="s">
        <v>211</v>
      </c>
      <c r="C47" s="317" t="s">
        <v>212</v>
      </c>
      <c r="D47" s="303">
        <v>200</v>
      </c>
      <c r="F47" s="304">
        <v>4083</v>
      </c>
      <c r="G47" s="303">
        <f t="shared" ref="G47:G51" si="30">SUM($D47*F47)</f>
        <v>816600</v>
      </c>
      <c r="H47" s="305">
        <f>SUM(G47/G$52)</f>
        <v>0.48262411347517731</v>
      </c>
      <c r="J47" s="214">
        <f>2516+1388</f>
        <v>3904</v>
      </c>
      <c r="K47" s="303">
        <f t="shared" ref="K47:K51" si="31">SUM($D47*J47)</f>
        <v>780800</v>
      </c>
      <c r="L47" s="305">
        <f>SUM(K47/K$52)</f>
        <v>0.45775927771589375</v>
      </c>
      <c r="N47" s="214">
        <f>1253+1623</f>
        <v>2876</v>
      </c>
      <c r="O47" s="303">
        <f t="shared" ref="O47:O51" si="32">SUM($D47*N47)</f>
        <v>575200</v>
      </c>
      <c r="P47" s="305">
        <f>SUM(O47/O$52)</f>
        <v>0.46030729833546735</v>
      </c>
      <c r="Q47" s="293"/>
      <c r="R47" s="306">
        <f t="shared" si="6"/>
        <v>-0.2956159686505021</v>
      </c>
      <c r="T47" s="307">
        <f t="shared" ref="T47:T51" si="33">SUM(F47+J47+N47)</f>
        <v>10863</v>
      </c>
      <c r="U47" s="303">
        <f t="shared" ref="U47:U51" si="34">SUM($D47*T47)</f>
        <v>2172600</v>
      </c>
      <c r="V47" s="305">
        <f>SUM(U47/U$52)</f>
        <v>0.46749725647149959</v>
      </c>
    </row>
    <row r="48" spans="2:23" x14ac:dyDescent="0.25">
      <c r="B48" s="317" t="s">
        <v>200</v>
      </c>
      <c r="C48" s="317" t="s">
        <v>213</v>
      </c>
      <c r="D48" s="303">
        <v>300</v>
      </c>
      <c r="F48" s="304">
        <v>0</v>
      </c>
      <c r="G48" s="303">
        <f t="shared" si="30"/>
        <v>0</v>
      </c>
      <c r="H48" s="305">
        <f t="shared" ref="H48:H51" si="35">SUM(G48/G$52)</f>
        <v>0</v>
      </c>
      <c r="J48" s="214"/>
      <c r="K48" s="303">
        <f t="shared" si="31"/>
        <v>0</v>
      </c>
      <c r="L48" s="305">
        <f t="shared" ref="L48:L51" si="36">SUM(K48/K$52)</f>
        <v>0</v>
      </c>
      <c r="N48" s="214"/>
      <c r="O48" s="303">
        <f t="shared" si="32"/>
        <v>0</v>
      </c>
      <c r="P48" s="305">
        <f t="shared" ref="P48:P51" si="37">SUM(O48/O$52)</f>
        <v>0</v>
      </c>
      <c r="Q48" s="293"/>
      <c r="R48" s="306" t="e">
        <f t="shared" si="6"/>
        <v>#DIV/0!</v>
      </c>
      <c r="T48" s="307">
        <f t="shared" si="33"/>
        <v>0</v>
      </c>
      <c r="U48" s="303">
        <f t="shared" si="34"/>
        <v>0</v>
      </c>
      <c r="V48" s="305">
        <f t="shared" ref="V48:V51" si="38">SUM(U48/U$52)</f>
        <v>0</v>
      </c>
    </row>
    <row r="49" spans="2:22" x14ac:dyDescent="0.25">
      <c r="B49" s="342" t="s">
        <v>214</v>
      </c>
      <c r="C49" s="342" t="s">
        <v>215</v>
      </c>
      <c r="D49" s="303">
        <v>1200</v>
      </c>
      <c r="F49" s="304">
        <v>547</v>
      </c>
      <c r="G49" s="303">
        <f t="shared" si="30"/>
        <v>656400</v>
      </c>
      <c r="H49" s="305">
        <f t="shared" si="35"/>
        <v>0.38794326241134752</v>
      </c>
      <c r="J49" s="214">
        <f>95+502</f>
        <v>597</v>
      </c>
      <c r="K49" s="303">
        <f t="shared" si="31"/>
        <v>716400</v>
      </c>
      <c r="L49" s="305">
        <f t="shared" si="36"/>
        <v>0.42000351761740046</v>
      </c>
      <c r="N49" s="214">
        <f>112+290</f>
        <v>402</v>
      </c>
      <c r="O49" s="303">
        <f t="shared" si="32"/>
        <v>482400</v>
      </c>
      <c r="P49" s="305">
        <f t="shared" si="37"/>
        <v>0.38604353393085789</v>
      </c>
      <c r="Q49" s="293"/>
      <c r="R49" s="306">
        <f t="shared" si="6"/>
        <v>-0.26508226691042047</v>
      </c>
      <c r="T49" s="307">
        <f t="shared" si="33"/>
        <v>1546</v>
      </c>
      <c r="U49" s="303">
        <f t="shared" si="34"/>
        <v>1855200</v>
      </c>
      <c r="V49" s="305">
        <f t="shared" si="38"/>
        <v>0.3991995352139952</v>
      </c>
    </row>
    <row r="50" spans="2:22" x14ac:dyDescent="0.25">
      <c r="B50" s="342" t="s">
        <v>216</v>
      </c>
      <c r="C50" s="342" t="s">
        <v>215</v>
      </c>
      <c r="D50" s="303">
        <v>1500</v>
      </c>
      <c r="F50" s="304">
        <v>146</v>
      </c>
      <c r="G50" s="303">
        <f t="shared" si="30"/>
        <v>219000</v>
      </c>
      <c r="H50" s="305">
        <f t="shared" si="35"/>
        <v>0.12943262411347517</v>
      </c>
      <c r="J50" s="214">
        <f>56+83</f>
        <v>139</v>
      </c>
      <c r="K50" s="303">
        <f t="shared" si="31"/>
        <v>208500</v>
      </c>
      <c r="L50" s="305">
        <f t="shared" si="36"/>
        <v>0.12223720466670575</v>
      </c>
      <c r="N50" s="214">
        <f>57+71</f>
        <v>128</v>
      </c>
      <c r="O50" s="303">
        <f t="shared" si="32"/>
        <v>192000</v>
      </c>
      <c r="P50" s="305">
        <f t="shared" si="37"/>
        <v>0.15364916773367476</v>
      </c>
      <c r="Q50" s="293"/>
      <c r="R50" s="306">
        <f t="shared" si="6"/>
        <v>-0.12328767123287671</v>
      </c>
      <c r="T50" s="307">
        <f t="shared" si="33"/>
        <v>413</v>
      </c>
      <c r="U50" s="303">
        <f t="shared" si="34"/>
        <v>619500</v>
      </c>
      <c r="V50" s="305">
        <f t="shared" si="38"/>
        <v>0.13330320831450521</v>
      </c>
    </row>
    <row r="51" spans="2:22" x14ac:dyDescent="0.25">
      <c r="B51" s="317" t="s">
        <v>208</v>
      </c>
      <c r="C51" s="317"/>
      <c r="D51" s="302"/>
      <c r="F51" s="304">
        <v>0</v>
      </c>
      <c r="G51" s="303">
        <f t="shared" si="30"/>
        <v>0</v>
      </c>
      <c r="H51" s="305">
        <f t="shared" si="35"/>
        <v>0</v>
      </c>
      <c r="J51" s="214"/>
      <c r="K51" s="303">
        <f t="shared" si="31"/>
        <v>0</v>
      </c>
      <c r="L51" s="305">
        <f t="shared" si="36"/>
        <v>0</v>
      </c>
      <c r="N51" s="214"/>
      <c r="O51" s="303">
        <f t="shared" si="32"/>
        <v>0</v>
      </c>
      <c r="P51" s="305">
        <f t="shared" si="37"/>
        <v>0</v>
      </c>
      <c r="Q51" s="293"/>
      <c r="R51" s="306" t="e">
        <f t="shared" si="6"/>
        <v>#DIV/0!</v>
      </c>
      <c r="T51" s="307">
        <f t="shared" si="33"/>
        <v>0</v>
      </c>
      <c r="U51" s="303">
        <f t="shared" si="34"/>
        <v>0</v>
      </c>
      <c r="V51" s="305">
        <f t="shared" si="38"/>
        <v>0</v>
      </c>
    </row>
    <row r="52" spans="2:22" s="235" customFormat="1" x14ac:dyDescent="0.25">
      <c r="B52" s="310"/>
      <c r="C52" s="326" t="s">
        <v>217</v>
      </c>
      <c r="D52" s="327"/>
      <c r="E52" s="267"/>
      <c r="F52" s="311">
        <f>SUM(F47:F51)</f>
        <v>4776</v>
      </c>
      <c r="G52" s="325">
        <f>SUM(G47:G51)</f>
        <v>1692000</v>
      </c>
      <c r="H52" s="313"/>
      <c r="I52" s="267"/>
      <c r="J52" s="228">
        <f>SUM(J47:J51)</f>
        <v>4640</v>
      </c>
      <c r="K52" s="325">
        <f>SUM(K47:K51)</f>
        <v>1705700</v>
      </c>
      <c r="L52" s="313"/>
      <c r="M52" s="267"/>
      <c r="N52" s="228">
        <f>SUM(N47:N51)</f>
        <v>3406</v>
      </c>
      <c r="O52" s="325">
        <f>SUM(O47:O51)</f>
        <v>1249600</v>
      </c>
      <c r="P52" s="313"/>
      <c r="Q52" s="293"/>
      <c r="R52" s="314">
        <f t="shared" si="6"/>
        <v>-0.26146572104018911</v>
      </c>
      <c r="S52" s="267"/>
      <c r="T52" s="311">
        <f>SUM(T47:T51)</f>
        <v>12822</v>
      </c>
      <c r="U52" s="325">
        <f>SUM(U47:U51)</f>
        <v>4647300</v>
      </c>
      <c r="V52" s="313"/>
    </row>
    <row r="53" spans="2:22" x14ac:dyDescent="0.25">
      <c r="B53" s="424" t="s">
        <v>218</v>
      </c>
      <c r="C53" s="425"/>
      <c r="D53" s="296"/>
      <c r="E53" s="267"/>
      <c r="F53" s="297"/>
      <c r="G53" s="298"/>
      <c r="H53" s="299"/>
      <c r="J53" s="328"/>
      <c r="K53" s="298"/>
      <c r="L53" s="299"/>
      <c r="N53" s="328"/>
      <c r="O53" s="298"/>
      <c r="P53" s="299"/>
      <c r="Q53" s="293"/>
      <c r="R53" s="315"/>
      <c r="T53" s="297"/>
      <c r="U53" s="298"/>
      <c r="V53" s="299"/>
    </row>
    <row r="54" spans="2:22" x14ac:dyDescent="0.25">
      <c r="B54" s="317" t="s">
        <v>219</v>
      </c>
      <c r="C54" s="317" t="s">
        <v>220</v>
      </c>
      <c r="D54" s="303">
        <v>1000</v>
      </c>
      <c r="F54" s="304">
        <v>0</v>
      </c>
      <c r="G54" s="303">
        <f t="shared" ref="G54:G60" si="39">SUM($D54*F54)</f>
        <v>0</v>
      </c>
      <c r="H54" s="305" t="e">
        <f>SUM(G54/G$61)</f>
        <v>#DIV/0!</v>
      </c>
      <c r="J54" s="214"/>
      <c r="K54" s="303">
        <f t="shared" ref="K54:K60" si="40">SUM($D54*J54)</f>
        <v>0</v>
      </c>
      <c r="L54" s="305" t="e">
        <f>SUM(K54/K$61)</f>
        <v>#DIV/0!</v>
      </c>
      <c r="N54" s="214"/>
      <c r="O54" s="303">
        <f t="shared" ref="O54:O60" si="41">SUM($D54*N54)</f>
        <v>0</v>
      </c>
      <c r="P54" s="305" t="e">
        <f>SUM(O54/O$61)</f>
        <v>#DIV/0!</v>
      </c>
      <c r="Q54" s="293"/>
      <c r="R54" s="306" t="e">
        <f t="shared" si="6"/>
        <v>#DIV/0!</v>
      </c>
      <c r="T54" s="307">
        <f t="shared" ref="T54:T60" si="42">SUM(F54+J54+N54)</f>
        <v>0</v>
      </c>
      <c r="U54" s="303">
        <f t="shared" ref="U54:U60" si="43">SUM($D54*T54)</f>
        <v>0</v>
      </c>
      <c r="V54" s="305" t="e">
        <f>SUM(U54/U$61)</f>
        <v>#DIV/0!</v>
      </c>
    </row>
    <row r="55" spans="2:22" x14ac:dyDescent="0.25">
      <c r="B55" s="317" t="s">
        <v>221</v>
      </c>
      <c r="C55" s="317" t="s">
        <v>222</v>
      </c>
      <c r="D55" s="303">
        <v>400</v>
      </c>
      <c r="F55" s="304">
        <v>0</v>
      </c>
      <c r="G55" s="303">
        <f t="shared" si="39"/>
        <v>0</v>
      </c>
      <c r="H55" s="305" t="e">
        <f t="shared" ref="H55:H60" si="44">SUM(G55/G$61)</f>
        <v>#DIV/0!</v>
      </c>
      <c r="J55" s="214"/>
      <c r="K55" s="303">
        <f t="shared" si="40"/>
        <v>0</v>
      </c>
      <c r="L55" s="305" t="e">
        <f t="shared" ref="L55:L60" si="45">SUM(K55/K$61)</f>
        <v>#DIV/0!</v>
      </c>
      <c r="N55" s="214"/>
      <c r="O55" s="303">
        <f t="shared" si="41"/>
        <v>0</v>
      </c>
      <c r="P55" s="305" t="e">
        <f t="shared" ref="P55:P60" si="46">SUM(O55/O$61)</f>
        <v>#DIV/0!</v>
      </c>
      <c r="Q55" s="293"/>
      <c r="R55" s="306" t="e">
        <f t="shared" si="6"/>
        <v>#DIV/0!</v>
      </c>
      <c r="T55" s="307">
        <f t="shared" si="42"/>
        <v>0</v>
      </c>
      <c r="U55" s="303">
        <f t="shared" si="43"/>
        <v>0</v>
      </c>
      <c r="V55" s="305" t="e">
        <f t="shared" ref="V55:V60" si="47">SUM(U55/U$61)</f>
        <v>#DIV/0!</v>
      </c>
    </row>
    <row r="56" spans="2:22" x14ac:dyDescent="0.25">
      <c r="B56" s="317" t="s">
        <v>223</v>
      </c>
      <c r="C56" s="317" t="s">
        <v>224</v>
      </c>
      <c r="D56" s="303">
        <v>600</v>
      </c>
      <c r="F56" s="304">
        <v>0</v>
      </c>
      <c r="G56" s="303">
        <f t="shared" si="39"/>
        <v>0</v>
      </c>
      <c r="H56" s="305" t="e">
        <f t="shared" si="44"/>
        <v>#DIV/0!</v>
      </c>
      <c r="J56" s="214"/>
      <c r="K56" s="303">
        <f t="shared" si="40"/>
        <v>0</v>
      </c>
      <c r="L56" s="305" t="e">
        <f t="shared" si="45"/>
        <v>#DIV/0!</v>
      </c>
      <c r="N56" s="214"/>
      <c r="O56" s="303">
        <f t="shared" si="41"/>
        <v>0</v>
      </c>
      <c r="P56" s="305" t="e">
        <f t="shared" si="46"/>
        <v>#DIV/0!</v>
      </c>
      <c r="Q56" s="293"/>
      <c r="R56" s="306" t="e">
        <f t="shared" si="6"/>
        <v>#DIV/0!</v>
      </c>
      <c r="T56" s="307">
        <f t="shared" si="42"/>
        <v>0</v>
      </c>
      <c r="U56" s="303">
        <f t="shared" si="43"/>
        <v>0</v>
      </c>
      <c r="V56" s="305" t="e">
        <f t="shared" si="47"/>
        <v>#DIV/0!</v>
      </c>
    </row>
    <row r="57" spans="2:22" x14ac:dyDescent="0.25">
      <c r="B57" s="317" t="s">
        <v>225</v>
      </c>
      <c r="C57" s="317" t="s">
        <v>226</v>
      </c>
      <c r="D57" s="303">
        <v>16000</v>
      </c>
      <c r="F57" s="304">
        <v>0</v>
      </c>
      <c r="G57" s="303">
        <f t="shared" si="39"/>
        <v>0</v>
      </c>
      <c r="H57" s="305" t="e">
        <f t="shared" si="44"/>
        <v>#DIV/0!</v>
      </c>
      <c r="J57" s="214"/>
      <c r="K57" s="303">
        <f t="shared" si="40"/>
        <v>0</v>
      </c>
      <c r="L57" s="305" t="e">
        <f t="shared" si="45"/>
        <v>#DIV/0!</v>
      </c>
      <c r="N57" s="214"/>
      <c r="O57" s="303">
        <f t="shared" si="41"/>
        <v>0</v>
      </c>
      <c r="P57" s="305" t="e">
        <f t="shared" si="46"/>
        <v>#DIV/0!</v>
      </c>
      <c r="Q57" s="293"/>
      <c r="R57" s="306" t="e">
        <f t="shared" si="6"/>
        <v>#DIV/0!</v>
      </c>
      <c r="T57" s="307">
        <f t="shared" si="42"/>
        <v>0</v>
      </c>
      <c r="U57" s="303">
        <f t="shared" si="43"/>
        <v>0</v>
      </c>
      <c r="V57" s="305" t="e">
        <f t="shared" si="47"/>
        <v>#DIV/0!</v>
      </c>
    </row>
    <row r="58" spans="2:22" x14ac:dyDescent="0.25">
      <c r="B58" s="317" t="s">
        <v>227</v>
      </c>
      <c r="C58" s="317" t="s">
        <v>220</v>
      </c>
      <c r="D58" s="303">
        <v>30000</v>
      </c>
      <c r="F58" s="304">
        <v>0</v>
      </c>
      <c r="G58" s="303">
        <f t="shared" si="39"/>
        <v>0</v>
      </c>
      <c r="H58" s="305" t="e">
        <f t="shared" si="44"/>
        <v>#DIV/0!</v>
      </c>
      <c r="J58" s="214"/>
      <c r="K58" s="303">
        <f t="shared" si="40"/>
        <v>0</v>
      </c>
      <c r="L58" s="305" t="e">
        <f t="shared" si="45"/>
        <v>#DIV/0!</v>
      </c>
      <c r="N58" s="214"/>
      <c r="O58" s="303">
        <f t="shared" si="41"/>
        <v>0</v>
      </c>
      <c r="P58" s="305" t="e">
        <f t="shared" si="46"/>
        <v>#DIV/0!</v>
      </c>
      <c r="Q58" s="293"/>
      <c r="R58" s="306" t="e">
        <f t="shared" si="6"/>
        <v>#DIV/0!</v>
      </c>
      <c r="T58" s="307">
        <f t="shared" si="42"/>
        <v>0</v>
      </c>
      <c r="U58" s="303">
        <f t="shared" si="43"/>
        <v>0</v>
      </c>
      <c r="V58" s="305" t="e">
        <f t="shared" si="47"/>
        <v>#DIV/0!</v>
      </c>
    </row>
    <row r="59" spans="2:22" x14ac:dyDescent="0.25">
      <c r="B59" s="317" t="s">
        <v>228</v>
      </c>
      <c r="C59" s="317" t="s">
        <v>187</v>
      </c>
      <c r="D59" s="303">
        <v>24000</v>
      </c>
      <c r="F59" s="304">
        <v>0</v>
      </c>
      <c r="G59" s="303">
        <f t="shared" si="39"/>
        <v>0</v>
      </c>
      <c r="H59" s="305" t="e">
        <f t="shared" si="44"/>
        <v>#DIV/0!</v>
      </c>
      <c r="J59" s="214"/>
      <c r="K59" s="303">
        <f t="shared" si="40"/>
        <v>0</v>
      </c>
      <c r="L59" s="305" t="e">
        <f t="shared" si="45"/>
        <v>#DIV/0!</v>
      </c>
      <c r="N59" s="214"/>
      <c r="O59" s="303">
        <f t="shared" si="41"/>
        <v>0</v>
      </c>
      <c r="P59" s="305" t="e">
        <f t="shared" si="46"/>
        <v>#DIV/0!</v>
      </c>
      <c r="Q59" s="293"/>
      <c r="R59" s="306" t="e">
        <f t="shared" si="6"/>
        <v>#DIV/0!</v>
      </c>
      <c r="T59" s="307">
        <f t="shared" si="42"/>
        <v>0</v>
      </c>
      <c r="U59" s="303">
        <f t="shared" si="43"/>
        <v>0</v>
      </c>
      <c r="V59" s="305" t="e">
        <f t="shared" si="47"/>
        <v>#DIV/0!</v>
      </c>
    </row>
    <row r="60" spans="2:22" x14ac:dyDescent="0.25">
      <c r="B60" s="317" t="s">
        <v>208</v>
      </c>
      <c r="C60" s="317"/>
      <c r="D60" s="302"/>
      <c r="F60" s="304">
        <v>0</v>
      </c>
      <c r="G60" s="303">
        <f t="shared" si="39"/>
        <v>0</v>
      </c>
      <c r="H60" s="305" t="e">
        <f t="shared" si="44"/>
        <v>#DIV/0!</v>
      </c>
      <c r="J60" s="214"/>
      <c r="K60" s="303">
        <f t="shared" si="40"/>
        <v>0</v>
      </c>
      <c r="L60" s="305" t="e">
        <f t="shared" si="45"/>
        <v>#DIV/0!</v>
      </c>
      <c r="N60" s="214"/>
      <c r="O60" s="303">
        <f t="shared" si="41"/>
        <v>0</v>
      </c>
      <c r="P60" s="305" t="e">
        <f t="shared" si="46"/>
        <v>#DIV/0!</v>
      </c>
      <c r="Q60" s="293"/>
      <c r="R60" s="306" t="e">
        <f t="shared" si="6"/>
        <v>#DIV/0!</v>
      </c>
      <c r="T60" s="307">
        <f t="shared" si="42"/>
        <v>0</v>
      </c>
      <c r="U60" s="303">
        <f t="shared" si="43"/>
        <v>0</v>
      </c>
      <c r="V60" s="305" t="e">
        <f t="shared" si="47"/>
        <v>#DIV/0!</v>
      </c>
    </row>
    <row r="61" spans="2:22" s="235" customFormat="1" x14ac:dyDescent="0.25">
      <c r="B61" s="310"/>
      <c r="C61" s="329" t="s">
        <v>229</v>
      </c>
      <c r="D61" s="330"/>
      <c r="E61" s="267"/>
      <c r="F61" s="311">
        <f>SUM(F54:F60)</f>
        <v>0</v>
      </c>
      <c r="G61" s="325">
        <f>SUM(G54:G60)</f>
        <v>0</v>
      </c>
      <c r="H61" s="313"/>
      <c r="I61" s="267"/>
      <c r="J61" s="228">
        <f>SUM(J54:J60)</f>
        <v>0</v>
      </c>
      <c r="K61" s="325">
        <f>SUM(K54:K60)</f>
        <v>0</v>
      </c>
      <c r="L61" s="313"/>
      <c r="M61" s="267"/>
      <c r="N61" s="228">
        <f>SUM(N54:N60)</f>
        <v>0</v>
      </c>
      <c r="O61" s="325">
        <f>SUM(O54:O60)</f>
        <v>0</v>
      </c>
      <c r="P61" s="313"/>
      <c r="Q61" s="293"/>
      <c r="R61" s="314" t="e">
        <f t="shared" si="6"/>
        <v>#DIV/0!</v>
      </c>
      <c r="S61" s="267"/>
      <c r="T61" s="311">
        <f>SUM(T54:T60)</f>
        <v>0</v>
      </c>
      <c r="U61" s="325">
        <f>SUM(U54:U60)</f>
        <v>0</v>
      </c>
      <c r="V61" s="313"/>
    </row>
    <row r="62" spans="2:22" x14ac:dyDescent="0.25">
      <c r="B62" s="428" t="s">
        <v>312</v>
      </c>
      <c r="C62" s="429"/>
      <c r="D62" s="296"/>
      <c r="E62" s="267"/>
      <c r="F62" s="297"/>
      <c r="G62" s="298"/>
      <c r="H62" s="299"/>
      <c r="J62" s="297"/>
      <c r="K62" s="298"/>
      <c r="L62" s="299"/>
      <c r="N62" s="297"/>
      <c r="O62" s="298"/>
      <c r="P62" s="299"/>
      <c r="Q62" s="293"/>
      <c r="R62" s="315"/>
      <c r="T62" s="297"/>
      <c r="U62" s="298"/>
      <c r="V62" s="299"/>
    </row>
    <row r="63" spans="2:22" x14ac:dyDescent="0.25">
      <c r="B63" s="302" t="s">
        <v>230</v>
      </c>
      <c r="C63" s="302" t="s">
        <v>231</v>
      </c>
      <c r="D63" s="303">
        <v>1500</v>
      </c>
      <c r="F63" s="304">
        <v>0</v>
      </c>
      <c r="G63" s="303">
        <f t="shared" ref="G63:G66" si="48">SUM($D63*F63)</f>
        <v>0</v>
      </c>
      <c r="H63" s="305" t="e">
        <f>SUM(G63/G$67)</f>
        <v>#DIV/0!</v>
      </c>
      <c r="J63" s="214"/>
      <c r="K63" s="303">
        <f t="shared" ref="K63:K66" si="49">SUM($D63*J63)</f>
        <v>0</v>
      </c>
      <c r="L63" s="305" t="e">
        <f>SUM(K63/K$67)</f>
        <v>#DIV/0!</v>
      </c>
      <c r="N63" s="214"/>
      <c r="O63" s="303">
        <f t="shared" ref="O63:O66" si="50">SUM($D63*N63)</f>
        <v>0</v>
      </c>
      <c r="P63" s="305" t="e">
        <f>SUM(O63/O$67)</f>
        <v>#DIV/0!</v>
      </c>
      <c r="Q63" s="293"/>
      <c r="R63" s="306" t="e">
        <f t="shared" si="6"/>
        <v>#DIV/0!</v>
      </c>
      <c r="T63" s="307">
        <f t="shared" ref="T63:T66" si="51">SUM(F63+J63+N63)</f>
        <v>0</v>
      </c>
      <c r="U63" s="303">
        <f t="shared" ref="U63:U66" si="52">SUM($D63*T63)</f>
        <v>0</v>
      </c>
      <c r="V63" s="305" t="e">
        <f>SUM(U63/U$67)</f>
        <v>#DIV/0!</v>
      </c>
    </row>
    <row r="64" spans="2:22" x14ac:dyDescent="0.25">
      <c r="B64" s="302" t="s">
        <v>232</v>
      </c>
      <c r="C64" s="302" t="s">
        <v>186</v>
      </c>
      <c r="D64" s="303">
        <v>2000</v>
      </c>
      <c r="F64" s="304">
        <v>0</v>
      </c>
      <c r="G64" s="303">
        <f t="shared" si="48"/>
        <v>0</v>
      </c>
      <c r="H64" s="305" t="e">
        <f t="shared" ref="H64:H66" si="53">SUM(G64/G$67)</f>
        <v>#DIV/0!</v>
      </c>
      <c r="J64" s="214"/>
      <c r="K64" s="303">
        <f t="shared" si="49"/>
        <v>0</v>
      </c>
      <c r="L64" s="305" t="e">
        <f t="shared" ref="L64:L66" si="54">SUM(K64/K$67)</f>
        <v>#DIV/0!</v>
      </c>
      <c r="N64" s="214"/>
      <c r="O64" s="303">
        <f t="shared" si="50"/>
        <v>0</v>
      </c>
      <c r="P64" s="305" t="e">
        <f t="shared" ref="P64:P66" si="55">SUM(O64/O$67)</f>
        <v>#DIV/0!</v>
      </c>
      <c r="Q64" s="293"/>
      <c r="R64" s="306" t="e">
        <f t="shared" si="6"/>
        <v>#DIV/0!</v>
      </c>
      <c r="T64" s="307">
        <f t="shared" si="51"/>
        <v>0</v>
      </c>
      <c r="U64" s="303">
        <f t="shared" si="52"/>
        <v>0</v>
      </c>
      <c r="V64" s="305" t="e">
        <f t="shared" ref="V64:V66" si="56">SUM(U64/U$67)</f>
        <v>#DIV/0!</v>
      </c>
    </row>
    <row r="65" spans="2:23" x14ac:dyDescent="0.25">
      <c r="B65" s="302" t="s">
        <v>233</v>
      </c>
      <c r="C65" s="302" t="s">
        <v>187</v>
      </c>
      <c r="D65" s="303">
        <v>1000</v>
      </c>
      <c r="F65" s="304">
        <v>0</v>
      </c>
      <c r="G65" s="303">
        <f t="shared" si="48"/>
        <v>0</v>
      </c>
      <c r="H65" s="305" t="e">
        <f t="shared" si="53"/>
        <v>#DIV/0!</v>
      </c>
      <c r="J65" s="214"/>
      <c r="K65" s="303">
        <f t="shared" si="49"/>
        <v>0</v>
      </c>
      <c r="L65" s="305" t="e">
        <f t="shared" si="54"/>
        <v>#DIV/0!</v>
      </c>
      <c r="N65" s="214"/>
      <c r="O65" s="303">
        <f t="shared" si="50"/>
        <v>0</v>
      </c>
      <c r="P65" s="305" t="e">
        <f t="shared" si="55"/>
        <v>#DIV/0!</v>
      </c>
      <c r="Q65" s="293"/>
      <c r="R65" s="306" t="e">
        <f t="shared" si="6"/>
        <v>#DIV/0!</v>
      </c>
      <c r="T65" s="307">
        <f t="shared" si="51"/>
        <v>0</v>
      </c>
      <c r="U65" s="303">
        <f t="shared" si="52"/>
        <v>0</v>
      </c>
      <c r="V65" s="305" t="e">
        <f t="shared" si="56"/>
        <v>#DIV/0!</v>
      </c>
    </row>
    <row r="66" spans="2:23" x14ac:dyDescent="0.25">
      <c r="B66" s="302" t="s">
        <v>208</v>
      </c>
      <c r="C66" s="302"/>
      <c r="D66" s="302"/>
      <c r="F66" s="304">
        <v>0</v>
      </c>
      <c r="G66" s="303">
        <f t="shared" si="48"/>
        <v>0</v>
      </c>
      <c r="H66" s="305" t="e">
        <f t="shared" si="53"/>
        <v>#DIV/0!</v>
      </c>
      <c r="J66" s="214"/>
      <c r="K66" s="303">
        <f t="shared" si="49"/>
        <v>0</v>
      </c>
      <c r="L66" s="305" t="e">
        <f t="shared" si="54"/>
        <v>#DIV/0!</v>
      </c>
      <c r="N66" s="214"/>
      <c r="O66" s="303">
        <f t="shared" si="50"/>
        <v>0</v>
      </c>
      <c r="P66" s="305" t="e">
        <f t="shared" si="55"/>
        <v>#DIV/0!</v>
      </c>
      <c r="Q66" s="293"/>
      <c r="R66" s="306" t="e">
        <f t="shared" si="6"/>
        <v>#DIV/0!</v>
      </c>
      <c r="T66" s="307">
        <f t="shared" si="51"/>
        <v>0</v>
      </c>
      <c r="U66" s="303">
        <f t="shared" si="52"/>
        <v>0</v>
      </c>
      <c r="V66" s="305" t="e">
        <f t="shared" si="56"/>
        <v>#DIV/0!</v>
      </c>
    </row>
    <row r="67" spans="2:23" s="235" customFormat="1" x14ac:dyDescent="0.25">
      <c r="B67" s="310"/>
      <c r="C67" s="329" t="s">
        <v>234</v>
      </c>
      <c r="D67" s="330"/>
      <c r="E67" s="267"/>
      <c r="F67" s="311">
        <f>SUM(F63:F66)</f>
        <v>0</v>
      </c>
      <c r="G67" s="325">
        <f>SUM(G63:G66)</f>
        <v>0</v>
      </c>
      <c r="H67" s="313"/>
      <c r="I67" s="267"/>
      <c r="J67" s="228">
        <f>SUM(J63:J66)</f>
        <v>0</v>
      </c>
      <c r="K67" s="325">
        <f>SUM(K63:K66)</f>
        <v>0</v>
      </c>
      <c r="L67" s="313"/>
      <c r="M67" s="267"/>
      <c r="N67" s="228">
        <f>SUM(N63:N66)</f>
        <v>0</v>
      </c>
      <c r="O67" s="325">
        <f>SUM(O63:O66)</f>
        <v>0</v>
      </c>
      <c r="P67" s="313"/>
      <c r="Q67" s="293"/>
      <c r="R67" s="314" t="e">
        <f t="shared" si="6"/>
        <v>#DIV/0!</v>
      </c>
      <c r="S67" s="267"/>
      <c r="T67" s="311">
        <f>SUM(T63:T66)</f>
        <v>0</v>
      </c>
      <c r="U67" s="325">
        <f>SUM(U63:U66)</f>
        <v>0</v>
      </c>
      <c r="V67" s="313"/>
    </row>
    <row r="68" spans="2:23" x14ac:dyDescent="0.25">
      <c r="B68" s="412" t="s">
        <v>313</v>
      </c>
      <c r="C68" s="413"/>
      <c r="D68" s="289"/>
      <c r="E68" s="267"/>
      <c r="F68" s="321"/>
      <c r="G68" s="322">
        <f>G72</f>
        <v>0</v>
      </c>
      <c r="H68" s="323"/>
      <c r="J68" s="321"/>
      <c r="K68" s="322">
        <f>K72</f>
        <v>0</v>
      </c>
      <c r="L68" s="323"/>
      <c r="N68" s="321"/>
      <c r="O68" s="322">
        <f>O72</f>
        <v>0</v>
      </c>
      <c r="P68" s="323"/>
      <c r="Q68" s="293"/>
      <c r="R68" s="324"/>
      <c r="T68" s="321"/>
      <c r="U68" s="322"/>
      <c r="V68" s="323"/>
      <c r="W68" s="331">
        <f>AVERAGE(K68,O68,G68)</f>
        <v>0</v>
      </c>
    </row>
    <row r="69" spans="2:23" x14ac:dyDescent="0.25">
      <c r="B69" s="317" t="s">
        <v>314</v>
      </c>
      <c r="C69" s="317" t="s">
        <v>235</v>
      </c>
      <c r="D69" s="303">
        <v>2000</v>
      </c>
      <c r="F69" s="304">
        <v>0</v>
      </c>
      <c r="G69" s="303">
        <f t="shared" ref="G69:G71" si="57">SUM($D69*F69)</f>
        <v>0</v>
      </c>
      <c r="H69" s="305" t="e">
        <f>SUM(G69/G$72)</f>
        <v>#DIV/0!</v>
      </c>
      <c r="J69" s="214"/>
      <c r="K69" s="303">
        <f t="shared" ref="K69:K71" si="58">SUM($D69*J69)</f>
        <v>0</v>
      </c>
      <c r="L69" s="305" t="e">
        <f>SUM(K69/K$72)</f>
        <v>#DIV/0!</v>
      </c>
      <c r="N69" s="214"/>
      <c r="O69" s="303">
        <f t="shared" ref="O69:O71" si="59">SUM($D69*N69)</f>
        <v>0</v>
      </c>
      <c r="P69" s="305" t="e">
        <f>SUM(O69/O$72)</f>
        <v>#DIV/0!</v>
      </c>
      <c r="Q69" s="293"/>
      <c r="R69" s="306" t="e">
        <f t="shared" si="6"/>
        <v>#DIV/0!</v>
      </c>
      <c r="T69" s="307">
        <f t="shared" ref="T69:T71" si="60">SUM(F69+J69+N69)</f>
        <v>0</v>
      </c>
      <c r="U69" s="303">
        <f t="shared" ref="U69:U71" si="61">SUM($D69*T69)</f>
        <v>0</v>
      </c>
      <c r="V69" s="305" t="e">
        <f>SUM(U69/U$72)</f>
        <v>#DIV/0!</v>
      </c>
    </row>
    <row r="70" spans="2:23" x14ac:dyDescent="0.25">
      <c r="B70" s="317" t="s">
        <v>315</v>
      </c>
      <c r="C70" s="317" t="s">
        <v>236</v>
      </c>
      <c r="D70" s="303">
        <v>48000</v>
      </c>
      <c r="F70" s="304">
        <v>0</v>
      </c>
      <c r="G70" s="303">
        <f t="shared" si="57"/>
        <v>0</v>
      </c>
      <c r="H70" s="305" t="e">
        <f t="shared" ref="H70:H71" si="62">SUM(G70/G$72)</f>
        <v>#DIV/0!</v>
      </c>
      <c r="J70" s="214"/>
      <c r="K70" s="303">
        <f t="shared" si="58"/>
        <v>0</v>
      </c>
      <c r="L70" s="305" t="e">
        <f t="shared" ref="L70:L71" si="63">SUM(K70/K$72)</f>
        <v>#DIV/0!</v>
      </c>
      <c r="N70" s="214"/>
      <c r="O70" s="303">
        <f t="shared" si="59"/>
        <v>0</v>
      </c>
      <c r="P70" s="305" t="e">
        <f t="shared" ref="P70:P71" si="64">SUM(O70/O$72)</f>
        <v>#DIV/0!</v>
      </c>
      <c r="Q70" s="293"/>
      <c r="R70" s="306" t="e">
        <f t="shared" si="6"/>
        <v>#DIV/0!</v>
      </c>
      <c r="T70" s="307">
        <f t="shared" si="60"/>
        <v>0</v>
      </c>
      <c r="U70" s="303">
        <f t="shared" si="61"/>
        <v>0</v>
      </c>
      <c r="V70" s="305" t="e">
        <f t="shared" ref="V70:V71" si="65">SUM(U70/U$72)</f>
        <v>#DIV/0!</v>
      </c>
    </row>
    <row r="71" spans="2:23" x14ac:dyDescent="0.25">
      <c r="B71" s="302" t="s">
        <v>208</v>
      </c>
      <c r="C71" s="302"/>
      <c r="D71" s="302"/>
      <c r="F71" s="304">
        <v>0</v>
      </c>
      <c r="G71" s="303">
        <f t="shared" si="57"/>
        <v>0</v>
      </c>
      <c r="H71" s="305" t="e">
        <f t="shared" si="62"/>
        <v>#DIV/0!</v>
      </c>
      <c r="J71" s="214"/>
      <c r="K71" s="303">
        <f t="shared" si="58"/>
        <v>0</v>
      </c>
      <c r="L71" s="305" t="e">
        <f t="shared" si="63"/>
        <v>#DIV/0!</v>
      </c>
      <c r="N71" s="214"/>
      <c r="O71" s="303">
        <f t="shared" si="59"/>
        <v>0</v>
      </c>
      <c r="P71" s="305" t="e">
        <f t="shared" si="64"/>
        <v>#DIV/0!</v>
      </c>
      <c r="Q71" s="293"/>
      <c r="R71" s="306" t="e">
        <f t="shared" si="6"/>
        <v>#DIV/0!</v>
      </c>
      <c r="T71" s="307">
        <f t="shared" si="60"/>
        <v>0</v>
      </c>
      <c r="U71" s="303">
        <f t="shared" si="61"/>
        <v>0</v>
      </c>
      <c r="V71" s="305" t="e">
        <f t="shared" si="65"/>
        <v>#DIV/0!</v>
      </c>
    </row>
    <row r="72" spans="2:23" s="235" customFormat="1" ht="15.75" thickBot="1" x14ac:dyDescent="0.3">
      <c r="B72" s="310"/>
      <c r="C72" s="329" t="s">
        <v>237</v>
      </c>
      <c r="D72" s="330"/>
      <c r="E72" s="267"/>
      <c r="F72" s="332">
        <f>SUM(F69:F71)</f>
        <v>0</v>
      </c>
      <c r="G72" s="333">
        <f>SUM(G69:G71)</f>
        <v>0</v>
      </c>
      <c r="H72" s="334"/>
      <c r="I72" s="267"/>
      <c r="J72" s="229">
        <f>SUM(J69:J71)</f>
        <v>0</v>
      </c>
      <c r="K72" s="333">
        <f>SUM(K69:K71)</f>
        <v>0</v>
      </c>
      <c r="L72" s="334"/>
      <c r="M72" s="267"/>
      <c r="N72" s="229">
        <f>SUM(N69:N71)</f>
        <v>0</v>
      </c>
      <c r="O72" s="333">
        <f>SUM(O69:O71)</f>
        <v>0</v>
      </c>
      <c r="P72" s="334"/>
      <c r="Q72" s="293"/>
      <c r="R72" s="335" t="e">
        <f t="shared" si="6"/>
        <v>#DIV/0!</v>
      </c>
      <c r="S72" s="267"/>
      <c r="T72" s="332">
        <f>SUM(T69:T71)</f>
        <v>0</v>
      </c>
      <c r="U72" s="333">
        <f>SUM(U69:U71)</f>
        <v>0</v>
      </c>
      <c r="V72" s="334"/>
    </row>
    <row r="73" spans="2:23" s="336" customFormat="1" ht="15.75" thickBot="1" x14ac:dyDescent="0.3">
      <c r="D73" s="337"/>
      <c r="E73" s="267"/>
      <c r="F73" s="338"/>
      <c r="G73" s="339"/>
      <c r="H73" s="269"/>
      <c r="I73" s="267"/>
      <c r="J73" s="338"/>
      <c r="K73" s="339"/>
      <c r="L73" s="269"/>
      <c r="M73" s="267"/>
      <c r="N73" s="338"/>
      <c r="O73" s="339"/>
      <c r="P73" s="269"/>
      <c r="Q73" s="293"/>
      <c r="R73" s="340"/>
      <c r="S73" s="267"/>
      <c r="T73" s="338"/>
      <c r="U73" s="339"/>
      <c r="V73" s="269"/>
    </row>
    <row r="74" spans="2:23" ht="15.75" thickBot="1" x14ac:dyDescent="0.3">
      <c r="B74" s="414" t="s">
        <v>238</v>
      </c>
      <c r="C74" s="415"/>
      <c r="D74" s="416"/>
      <c r="E74" s="267"/>
      <c r="F74" s="417">
        <f>SUM(G18+G38+G45+G52+G61+G67+G72)</f>
        <v>6190500</v>
      </c>
      <c r="G74" s="418"/>
      <c r="H74" s="419"/>
      <c r="J74" s="417">
        <f>SUM(K18+K38+K45+K52+K61+K67+K72)</f>
        <v>6988300</v>
      </c>
      <c r="K74" s="418"/>
      <c r="L74" s="419"/>
      <c r="N74" s="417">
        <f>SUM(O18+O38+O45+O52+O61+O67+O72)</f>
        <v>5734500</v>
      </c>
      <c r="O74" s="418"/>
      <c r="P74" s="419"/>
      <c r="Q74" s="293"/>
      <c r="R74" s="341">
        <f>(N74-F74)/F74</f>
        <v>-7.3661255149018653E-2</v>
      </c>
      <c r="T74" s="409">
        <f>SUM(U18+U38+U45+U52+U61+U67+U72)</f>
        <v>18913300</v>
      </c>
      <c r="U74" s="410"/>
      <c r="V74" s="411"/>
    </row>
  </sheetData>
  <mergeCells count="24">
    <mergeCell ref="B62:C62"/>
    <mergeCell ref="B1:C3"/>
    <mergeCell ref="B5:C5"/>
    <mergeCell ref="F5:H5"/>
    <mergeCell ref="J5:L5"/>
    <mergeCell ref="C38:D38"/>
    <mergeCell ref="B39:C39"/>
    <mergeCell ref="B40:C40"/>
    <mergeCell ref="C45:D45"/>
    <mergeCell ref="B19:C19"/>
    <mergeCell ref="B46:C46"/>
    <mergeCell ref="B53:C53"/>
    <mergeCell ref="T5:V5"/>
    <mergeCell ref="B7:C7"/>
    <mergeCell ref="B8:C8"/>
    <mergeCell ref="B9:C9"/>
    <mergeCell ref="C18:D18"/>
    <mergeCell ref="N5:P5"/>
    <mergeCell ref="T74:V74"/>
    <mergeCell ref="B68:C68"/>
    <mergeCell ref="B74:D74"/>
    <mergeCell ref="F74:H74"/>
    <mergeCell ref="J74:L74"/>
    <mergeCell ref="N74:P7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F15"/>
  <sheetViews>
    <sheetView showGridLines="0" zoomScale="80" zoomScaleNormal="80" workbookViewId="0">
      <selection activeCell="B8" sqref="B8"/>
    </sheetView>
  </sheetViews>
  <sheetFormatPr defaultColWidth="8.85546875" defaultRowHeight="15" x14ac:dyDescent="0.25"/>
  <cols>
    <col min="1" max="1" width="16.85546875" customWidth="1"/>
    <col min="2" max="2" width="20.7109375" customWidth="1"/>
    <col min="3" max="3" width="18" bestFit="1" customWidth="1"/>
    <col min="4" max="13" width="20.140625" bestFit="1" customWidth="1"/>
  </cols>
  <sheetData>
    <row r="1" spans="1:32" ht="57" customHeight="1" thickBot="1" x14ac:dyDescent="0.3">
      <c r="A1" s="226"/>
      <c r="B1" s="226"/>
      <c r="D1" s="226"/>
      <c r="E1" s="226"/>
      <c r="F1" s="226"/>
      <c r="G1" s="226"/>
      <c r="H1" s="226"/>
      <c r="I1" s="16"/>
      <c r="J1" s="16"/>
      <c r="K1" s="16"/>
      <c r="L1" s="16"/>
      <c r="M1" s="16"/>
      <c r="N1" s="16"/>
      <c r="O1" s="16"/>
      <c r="P1" s="16"/>
      <c r="Q1" s="16"/>
      <c r="R1" s="16"/>
      <c r="S1" s="16"/>
      <c r="T1" s="16"/>
      <c r="U1" s="16"/>
      <c r="V1" s="16"/>
      <c r="W1" s="16"/>
      <c r="X1" s="16"/>
      <c r="Y1" s="16"/>
      <c r="Z1" s="16"/>
      <c r="AA1" s="16"/>
      <c r="AB1" s="16"/>
      <c r="AC1" s="16"/>
      <c r="AD1" s="16"/>
      <c r="AE1" s="16"/>
      <c r="AF1" s="16"/>
    </row>
    <row r="2" spans="1:32" ht="15" customHeight="1" x14ac:dyDescent="0.25">
      <c r="A2" s="389" t="s">
        <v>69</v>
      </c>
      <c r="B2" s="435" t="s">
        <v>239</v>
      </c>
      <c r="C2" s="392">
        <f>Pressupostos!B1</f>
        <v>2017</v>
      </c>
      <c r="D2" s="392">
        <f>C2+1</f>
        <v>2018</v>
      </c>
      <c r="E2" s="392">
        <f t="shared" ref="E2:L2" si="0">D2+1</f>
        <v>2019</v>
      </c>
      <c r="F2" s="392">
        <f t="shared" si="0"/>
        <v>2020</v>
      </c>
      <c r="G2" s="392">
        <f t="shared" si="0"/>
        <v>2021</v>
      </c>
      <c r="H2" s="392">
        <f t="shared" si="0"/>
        <v>2022</v>
      </c>
      <c r="I2" s="392">
        <f t="shared" si="0"/>
        <v>2023</v>
      </c>
      <c r="J2" s="392">
        <f t="shared" si="0"/>
        <v>2024</v>
      </c>
      <c r="K2" s="392">
        <f t="shared" si="0"/>
        <v>2025</v>
      </c>
      <c r="L2" s="392">
        <f t="shared" si="0"/>
        <v>2026</v>
      </c>
      <c r="M2" s="432" t="s">
        <v>70</v>
      </c>
      <c r="P2">
        <v>1</v>
      </c>
      <c r="Q2">
        <v>0</v>
      </c>
    </row>
    <row r="3" spans="1:32" ht="15" customHeight="1" x14ac:dyDescent="0.25">
      <c r="A3" s="390"/>
      <c r="B3" s="436"/>
      <c r="C3" s="393"/>
      <c r="D3" s="393"/>
      <c r="E3" s="393"/>
      <c r="F3" s="393"/>
      <c r="G3" s="393"/>
      <c r="H3" s="393"/>
      <c r="I3" s="393"/>
      <c r="J3" s="393"/>
      <c r="K3" s="393"/>
      <c r="L3" s="393"/>
      <c r="M3" s="433"/>
      <c r="P3">
        <v>2</v>
      </c>
      <c r="Q3" t="s">
        <v>240</v>
      </c>
    </row>
    <row r="4" spans="1:32" ht="15" customHeight="1" thickBot="1" x14ac:dyDescent="0.3">
      <c r="A4" s="391"/>
      <c r="B4" s="437"/>
      <c r="C4" s="394"/>
      <c r="D4" s="394"/>
      <c r="E4" s="394"/>
      <c r="F4" s="394"/>
      <c r="G4" s="394"/>
      <c r="H4" s="394"/>
      <c r="I4" s="394"/>
      <c r="J4" s="394"/>
      <c r="K4" s="394"/>
      <c r="L4" s="394"/>
      <c r="M4" s="434"/>
      <c r="P4">
        <v>3</v>
      </c>
    </row>
    <row r="5" spans="1:32" x14ac:dyDescent="0.25">
      <c r="A5" s="158" t="s">
        <v>0</v>
      </c>
      <c r="B5" s="159">
        <f>0.64*'Detalhes Receitas Próprias'!W8</f>
        <v>3042517.333333333</v>
      </c>
      <c r="C5" s="100">
        <f>B5*$B$15</f>
        <v>3042517.333333333</v>
      </c>
      <c r="D5" s="100">
        <f t="shared" ref="D5:L5" si="1">C5*$B$15</f>
        <v>3042517.333333333</v>
      </c>
      <c r="E5" s="100">
        <f t="shared" si="1"/>
        <v>3042517.333333333</v>
      </c>
      <c r="F5" s="100">
        <f t="shared" si="1"/>
        <v>3042517.333333333</v>
      </c>
      <c r="G5" s="100">
        <f t="shared" si="1"/>
        <v>3042517.333333333</v>
      </c>
      <c r="H5" s="100">
        <f t="shared" si="1"/>
        <v>3042517.333333333</v>
      </c>
      <c r="I5" s="100">
        <f t="shared" si="1"/>
        <v>3042517.333333333</v>
      </c>
      <c r="J5" s="100">
        <f t="shared" si="1"/>
        <v>3042517.333333333</v>
      </c>
      <c r="K5" s="100">
        <f t="shared" si="1"/>
        <v>3042517.333333333</v>
      </c>
      <c r="L5" s="100">
        <f t="shared" si="1"/>
        <v>3042517.333333333</v>
      </c>
      <c r="M5" s="101">
        <f>SUM(C5:L5)</f>
        <v>30425173.333333325</v>
      </c>
    </row>
    <row r="6" spans="1:32" x14ac:dyDescent="0.25">
      <c r="A6" s="156" t="s">
        <v>241</v>
      </c>
      <c r="B6" s="160">
        <f>0.64*'Detalhes Receitas Próprias'!W39</f>
        <v>992320</v>
      </c>
      <c r="C6" s="39">
        <f>B6*$B$15</f>
        <v>992320</v>
      </c>
      <c r="D6" s="39">
        <f t="shared" ref="D6:L6" si="2">C6*$B$15</f>
        <v>992320</v>
      </c>
      <c r="E6" s="39">
        <f>D6*$B$15</f>
        <v>992320</v>
      </c>
      <c r="F6" s="39">
        <f t="shared" si="2"/>
        <v>992320</v>
      </c>
      <c r="G6" s="39">
        <f t="shared" si="2"/>
        <v>992320</v>
      </c>
      <c r="H6" s="39">
        <f t="shared" si="2"/>
        <v>992320</v>
      </c>
      <c r="I6" s="39">
        <f t="shared" si="2"/>
        <v>992320</v>
      </c>
      <c r="J6" s="39">
        <f t="shared" si="2"/>
        <v>992320</v>
      </c>
      <c r="K6" s="39">
        <f t="shared" si="2"/>
        <v>992320</v>
      </c>
      <c r="L6" s="39">
        <f t="shared" si="2"/>
        <v>992320</v>
      </c>
      <c r="M6" s="102">
        <f>SUM(C6:L6)</f>
        <v>9923200</v>
      </c>
    </row>
    <row r="7" spans="1:32" x14ac:dyDescent="0.25">
      <c r="A7" s="156" t="s">
        <v>27</v>
      </c>
      <c r="B7" s="160">
        <f>0.64*'Detalhes Receitas Próprias'!W68</f>
        <v>0</v>
      </c>
      <c r="C7" s="39">
        <f>B7*$B$15</f>
        <v>0</v>
      </c>
      <c r="D7" s="39">
        <f t="shared" ref="D7:L7" si="3">C7*$B$15</f>
        <v>0</v>
      </c>
      <c r="E7" s="39">
        <f t="shared" si="3"/>
        <v>0</v>
      </c>
      <c r="F7" s="39">
        <f t="shared" si="3"/>
        <v>0</v>
      </c>
      <c r="G7" s="39">
        <f t="shared" si="3"/>
        <v>0</v>
      </c>
      <c r="H7" s="39">
        <f t="shared" si="3"/>
        <v>0</v>
      </c>
      <c r="I7" s="39">
        <f t="shared" si="3"/>
        <v>0</v>
      </c>
      <c r="J7" s="39">
        <f t="shared" si="3"/>
        <v>0</v>
      </c>
      <c r="K7" s="39">
        <f t="shared" si="3"/>
        <v>0</v>
      </c>
      <c r="L7" s="39">
        <f t="shared" si="3"/>
        <v>0</v>
      </c>
      <c r="M7" s="102">
        <f t="shared" ref="M7" si="4">SUM(C7:L7)</f>
        <v>0</v>
      </c>
    </row>
    <row r="8" spans="1:32" s="118" customFormat="1" ht="15.75" thickBot="1" x14ac:dyDescent="0.3">
      <c r="A8" s="92" t="s">
        <v>242</v>
      </c>
      <c r="B8" s="105"/>
      <c r="C8" s="157">
        <f t="shared" ref="C8:M8" si="5">SUM(C5:C7)</f>
        <v>4034837.333333333</v>
      </c>
      <c r="D8" s="157">
        <f t="shared" si="5"/>
        <v>4034837.333333333</v>
      </c>
      <c r="E8" s="157">
        <f t="shared" si="5"/>
        <v>4034837.333333333</v>
      </c>
      <c r="F8" s="157">
        <f t="shared" si="5"/>
        <v>4034837.333333333</v>
      </c>
      <c r="G8" s="157">
        <f t="shared" si="5"/>
        <v>4034837.333333333</v>
      </c>
      <c r="H8" s="157">
        <f t="shared" si="5"/>
        <v>4034837.333333333</v>
      </c>
      <c r="I8" s="157">
        <f t="shared" si="5"/>
        <v>4034837.333333333</v>
      </c>
      <c r="J8" s="157">
        <f t="shared" si="5"/>
        <v>4034837.333333333</v>
      </c>
      <c r="K8" s="157">
        <f t="shared" si="5"/>
        <v>4034837.333333333</v>
      </c>
      <c r="L8" s="157">
        <f t="shared" si="5"/>
        <v>4034837.333333333</v>
      </c>
      <c r="M8" s="32">
        <f t="shared" si="5"/>
        <v>40348373.333333328</v>
      </c>
      <c r="N8" s="174"/>
    </row>
    <row r="10" spans="1:32" x14ac:dyDescent="0.25">
      <c r="D10" t="s">
        <v>154</v>
      </c>
    </row>
    <row r="11" spans="1:32" x14ac:dyDescent="0.25">
      <c r="A11" t="s">
        <v>243</v>
      </c>
    </row>
    <row r="12" spans="1:32" x14ac:dyDescent="0.25">
      <c r="A12" t="s">
        <v>244</v>
      </c>
    </row>
    <row r="13" spans="1:32" x14ac:dyDescent="0.25">
      <c r="A13" t="s">
        <v>245</v>
      </c>
    </row>
    <row r="14" spans="1:32" ht="15.75" thickBot="1" x14ac:dyDescent="0.3"/>
    <row r="15" spans="1:32" ht="39" thickBot="1" x14ac:dyDescent="0.3">
      <c r="A15" s="73" t="s">
        <v>246</v>
      </c>
      <c r="B15" s="161">
        <f>IF('Detalhes Receitas Próprias'!R74&lt;0,1,'Detalhes Receitas Próprias'!R7)</f>
        <v>1</v>
      </c>
    </row>
  </sheetData>
  <mergeCells count="13">
    <mergeCell ref="G2:G4"/>
    <mergeCell ref="H2:H4"/>
    <mergeCell ref="B2:B4"/>
    <mergeCell ref="A2:A4"/>
    <mergeCell ref="C2:C4"/>
    <mergeCell ref="D2:D4"/>
    <mergeCell ref="E2:E4"/>
    <mergeCell ref="F2:F4"/>
    <mergeCell ref="I2:I4"/>
    <mergeCell ref="J2:J4"/>
    <mergeCell ref="K2:K4"/>
    <mergeCell ref="L2:L4"/>
    <mergeCell ref="M2:M4"/>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sheetPr>
  <dimension ref="A3:L31"/>
  <sheetViews>
    <sheetView showGridLines="0" zoomScale="70" zoomScaleNormal="70" workbookViewId="0">
      <selection activeCell="A5" sqref="A5"/>
    </sheetView>
  </sheetViews>
  <sheetFormatPr defaultRowHeight="15" x14ac:dyDescent="0.25"/>
  <cols>
    <col min="1" max="1" width="25.7109375" style="147" bestFit="1" customWidth="1"/>
    <col min="2" max="2" width="20.140625" bestFit="1" customWidth="1"/>
    <col min="3" max="3" width="20.7109375" bestFit="1" customWidth="1"/>
    <col min="4" max="11" width="20.28515625" bestFit="1" customWidth="1"/>
    <col min="12" max="12" width="21.7109375" bestFit="1" customWidth="1"/>
  </cols>
  <sheetData>
    <row r="3" spans="1:12" ht="15.75" thickBot="1" x14ac:dyDescent="0.3">
      <c r="A3" s="168"/>
    </row>
    <row r="4" spans="1:12" ht="30.75" customHeight="1" thickBot="1" x14ac:dyDescent="0.3">
      <c r="A4" s="171" t="s">
        <v>247</v>
      </c>
      <c r="B4" s="172">
        <f>Pressupostos!B1</f>
        <v>2017</v>
      </c>
      <c r="C4" s="172">
        <f>B4+1</f>
        <v>2018</v>
      </c>
      <c r="D4" s="172">
        <f>C4+1</f>
        <v>2019</v>
      </c>
      <c r="E4" s="172">
        <f t="shared" ref="E4:H4" si="0">D4+1</f>
        <v>2020</v>
      </c>
      <c r="F4" s="172">
        <f>E4+1</f>
        <v>2021</v>
      </c>
      <c r="G4" s="172">
        <f>F4+1</f>
        <v>2022</v>
      </c>
      <c r="H4" s="172">
        <f t="shared" si="0"/>
        <v>2023</v>
      </c>
      <c r="I4" s="172">
        <f>H4+1</f>
        <v>2024</v>
      </c>
      <c r="J4" s="172">
        <f>I4+1</f>
        <v>2025</v>
      </c>
      <c r="K4" s="172">
        <f>J4+1</f>
        <v>2026</v>
      </c>
      <c r="L4" s="173" t="s">
        <v>242</v>
      </c>
    </row>
    <row r="5" spans="1:12" x14ac:dyDescent="0.25">
      <c r="A5" s="217" t="s">
        <v>248</v>
      </c>
      <c r="B5" s="133">
        <f>'Financiamento Estado'!C23</f>
        <v>88835469.149999991</v>
      </c>
      <c r="C5" s="133">
        <f>'Financiamento Estado'!D23</f>
        <v>128100533.2245</v>
      </c>
      <c r="D5" s="133">
        <f>'Financiamento Estado'!E23</f>
        <v>61812543.88899</v>
      </c>
      <c r="E5" s="133">
        <f>'Financiamento Estado'!F23</f>
        <v>63048794.766769804</v>
      </c>
      <c r="F5" s="133">
        <f>'Financiamento Estado'!G23</f>
        <v>64309770.662105203</v>
      </c>
      <c r="G5" s="133">
        <f>'Financiamento Estado'!H23</f>
        <v>66239063.781968363</v>
      </c>
      <c r="H5" s="133">
        <f>'Financiamento Estado'!I23</f>
        <v>68226235.695427418</v>
      </c>
      <c r="I5" s="133">
        <f>'Financiamento Estado'!J23</f>
        <v>69590760.409335971</v>
      </c>
      <c r="J5" s="133">
        <f>'Financiamento Estado'!K23</f>
        <v>70982575.617522672</v>
      </c>
      <c r="K5" s="133">
        <f>'Financiamento Estado'!L23</f>
        <v>73112052.886048362</v>
      </c>
      <c r="L5" s="218">
        <f>SUM(B5:K5)</f>
        <v>754257800.08266771</v>
      </c>
    </row>
    <row r="6" spans="1:12" x14ac:dyDescent="0.25">
      <c r="A6" s="219" t="s">
        <v>8</v>
      </c>
      <c r="B6" s="123">
        <f ca="1">SUM('Resumo Doadores'!E3:E5)</f>
        <v>25168151.5</v>
      </c>
      <c r="C6" s="123">
        <f ca="1">SUM('Resumo Doadores'!F3:F5)</f>
        <v>25791000</v>
      </c>
      <c r="D6" s="123">
        <f ca="1">SUM('Resumo Doadores'!G3:G5)</f>
        <v>26107500</v>
      </c>
      <c r="E6" s="123">
        <f ca="1">SUM('Resumo Doadores'!H3:H5)</f>
        <v>0</v>
      </c>
      <c r="F6" s="123">
        <f ca="1">SUM('Resumo Doadores'!I3:I5)</f>
        <v>0</v>
      </c>
      <c r="G6" s="123">
        <f ca="1">SUM('Resumo Doadores'!J3:J5)</f>
        <v>0</v>
      </c>
      <c r="H6" s="123">
        <f ca="1">SUM('Resumo Doadores'!K3:K5)</f>
        <v>0</v>
      </c>
      <c r="I6" s="123">
        <f ca="1">SUM('Resumo Doadores'!L3:L5)</f>
        <v>0</v>
      </c>
      <c r="J6" s="123">
        <f ca="1">SUM('Resumo Doadores'!M3:M5)</f>
        <v>0</v>
      </c>
      <c r="K6" s="123">
        <f ca="1">SUM('Resumo Doadores'!N3:N5)</f>
        <v>0</v>
      </c>
      <c r="L6" s="220">
        <f t="shared" ref="L6:L7" ca="1" si="1">SUM(B6:K6)</f>
        <v>77066651.5</v>
      </c>
    </row>
    <row r="7" spans="1:12" x14ac:dyDescent="0.25">
      <c r="A7" s="219" t="s">
        <v>249</v>
      </c>
      <c r="B7" s="123">
        <f>SUM('Receitas Próprias'!C5:C7)</f>
        <v>4034837.333333333</v>
      </c>
      <c r="C7" s="123">
        <f>SUM('Receitas Próprias'!D5:D7)</f>
        <v>4034837.333333333</v>
      </c>
      <c r="D7" s="123">
        <f>SUM('Receitas Próprias'!E5:E7)</f>
        <v>4034837.333333333</v>
      </c>
      <c r="E7" s="123">
        <f>SUM('Receitas Próprias'!F5:F7)</f>
        <v>4034837.333333333</v>
      </c>
      <c r="F7" s="123">
        <f>SUM('Receitas Próprias'!G5:G7)</f>
        <v>4034837.333333333</v>
      </c>
      <c r="G7" s="123">
        <f>SUM('Receitas Próprias'!H5:H7)</f>
        <v>4034837.333333333</v>
      </c>
      <c r="H7" s="123">
        <f>SUM('Receitas Próprias'!I5:I7)</f>
        <v>4034837.333333333</v>
      </c>
      <c r="I7" s="123">
        <f>SUM('Receitas Próprias'!J5:J7)</f>
        <v>4034837.333333333</v>
      </c>
      <c r="J7" s="123">
        <f>SUM('Receitas Próprias'!K5:K7)</f>
        <v>4034837.333333333</v>
      </c>
      <c r="K7" s="123">
        <f>SUM('Receitas Próprias'!L5:L7)</f>
        <v>4034837.333333333</v>
      </c>
      <c r="L7" s="220">
        <f t="shared" si="1"/>
        <v>40348373.333333328</v>
      </c>
    </row>
    <row r="8" spans="1:12" ht="15.75" thickBot="1" x14ac:dyDescent="0.3">
      <c r="A8" s="221" t="s">
        <v>242</v>
      </c>
      <c r="B8" s="222">
        <f ca="1">SUM(B5:B7)</f>
        <v>118038457.98333332</v>
      </c>
      <c r="C8" s="222">
        <f ca="1">SUM(C5:C7)</f>
        <v>157926370.55783334</v>
      </c>
      <c r="D8" s="222">
        <f t="shared" ref="D8:K8" ca="1" si="2">SUM(D5:D7)</f>
        <v>91954881.222323328</v>
      </c>
      <c r="E8" s="222">
        <f t="shared" ca="1" si="2"/>
        <v>67083632.10010314</v>
      </c>
      <c r="F8" s="222">
        <f t="shared" ca="1" si="2"/>
        <v>68344607.995438531</v>
      </c>
      <c r="G8" s="222">
        <f t="shared" ca="1" si="2"/>
        <v>70273901.115301698</v>
      </c>
      <c r="H8" s="222">
        <f t="shared" ca="1" si="2"/>
        <v>72261073.028760746</v>
      </c>
      <c r="I8" s="222">
        <f t="shared" ca="1" si="2"/>
        <v>73625597.742669299</v>
      </c>
      <c r="J8" s="222">
        <f t="shared" ca="1" si="2"/>
        <v>75017412.950856</v>
      </c>
      <c r="K8" s="222">
        <f t="shared" ca="1" si="2"/>
        <v>77146890.21938169</v>
      </c>
      <c r="L8" s="223"/>
    </row>
    <row r="9" spans="1:12" x14ac:dyDescent="0.25">
      <c r="A9" s="224"/>
      <c r="B9" s="118"/>
      <c r="C9" s="118"/>
      <c r="D9" s="118"/>
      <c r="E9" s="118"/>
      <c r="F9" s="118"/>
      <c r="G9" s="118"/>
      <c r="H9" s="118"/>
      <c r="I9" s="118"/>
      <c r="J9" s="118"/>
      <c r="K9" s="118"/>
      <c r="L9" s="118"/>
    </row>
    <row r="10" spans="1:12" ht="15.75" thickBot="1" x14ac:dyDescent="0.3">
      <c r="A10" s="224"/>
      <c r="B10" s="118"/>
      <c r="C10" s="118"/>
      <c r="D10" s="118"/>
      <c r="E10" s="118"/>
      <c r="F10" s="118"/>
      <c r="G10" s="118"/>
      <c r="H10" s="118"/>
      <c r="I10" s="118"/>
      <c r="J10" s="118"/>
      <c r="K10" s="118"/>
      <c r="L10" s="118"/>
    </row>
    <row r="11" spans="1:12" ht="30.75" thickBot="1" x14ac:dyDescent="0.3">
      <c r="A11" s="171" t="s">
        <v>250</v>
      </c>
      <c r="B11" s="172">
        <f>B4</f>
        <v>2017</v>
      </c>
      <c r="C11" s="172">
        <f>B11+1</f>
        <v>2018</v>
      </c>
      <c r="D11" s="172">
        <f>C11+1</f>
        <v>2019</v>
      </c>
      <c r="E11" s="172">
        <f t="shared" ref="E11:H11" si="3">D11+1</f>
        <v>2020</v>
      </c>
      <c r="F11" s="172">
        <f>E11+1</f>
        <v>2021</v>
      </c>
      <c r="G11" s="172">
        <f>F11+1</f>
        <v>2022</v>
      </c>
      <c r="H11" s="172">
        <f t="shared" si="3"/>
        <v>2023</v>
      </c>
      <c r="I11" s="172">
        <f>H11+1</f>
        <v>2024</v>
      </c>
      <c r="J11" s="172">
        <f>I11+1</f>
        <v>2025</v>
      </c>
      <c r="K11" s="172">
        <f>J11+1</f>
        <v>2026</v>
      </c>
      <c r="L11" s="173" t="s">
        <v>242</v>
      </c>
    </row>
    <row r="12" spans="1:12" x14ac:dyDescent="0.25">
      <c r="A12" s="170" t="s">
        <v>14</v>
      </c>
      <c r="B12" s="133">
        <f ca="1">SUMIF('Financiamento Estado'!B5:L22,'Output Financiamento'!$A$12,'Financiamento Estado'!C5:C22)+'Resumo Doadores'!E3</f>
        <v>27737196.199999996</v>
      </c>
      <c r="C12" s="133">
        <f ca="1">SUMIF('Financiamento Estado'!C5:M22,'Output Financiamento'!$A$12,'Financiamento Estado'!D5:D22)+'Resumo Doadores'!F3+C22</f>
        <v>27655000</v>
      </c>
      <c r="D12" s="133">
        <f ca="1">SUMIF('Financiamento Estado'!$B$5:N22,'Output Financiamento'!$A$12,'Financiamento Estado'!E5:E22)+'Resumo Doadores'!G3</f>
        <v>28999208.439219996</v>
      </c>
      <c r="E12" s="133">
        <f ca="1">SUMIF('Financiamento Estado'!$B$5:O22,'Output Financiamento'!$A$12,'Financiamento Estado'!F5:F22)+'Resumo Doadores'!H3</f>
        <v>20072282.608004402</v>
      </c>
      <c r="F12" s="133">
        <f ca="1">SUMIF('Financiamento Estado'!$B$5:P22,'Output Financiamento'!$A$12,'Financiamento Estado'!G5:G22)+'Resumo Doadores'!I3</f>
        <v>20473728.260164492</v>
      </c>
      <c r="G12" s="133">
        <f ca="1">SUMIF('Financiamento Estado'!$B$5:Q22,'Output Financiamento'!$A$12,'Financiamento Estado'!H5:H22)+'Resumo Doadores'!J3</f>
        <v>21087940.107969429</v>
      </c>
      <c r="H12" s="133">
        <f ca="1">SUMIF('Financiamento Estado'!$B$5:R22,'Output Financiamento'!$A$12,'Financiamento Estado'!I5:I22)+'Resumo Doadores'!K3</f>
        <v>21720578.311208509</v>
      </c>
      <c r="I12" s="133">
        <f ca="1">SUMIF('Financiamento Estado'!$B$5:S22,'Output Financiamento'!$A$12,'Financiamento Estado'!J5:J22)+'Resumo Doadores'!L3</f>
        <v>22154989.877432685</v>
      </c>
      <c r="J12" s="133">
        <f ca="1">SUMIF('Financiamento Estado'!$B$5:T22,'Output Financiamento'!$A$12,'Financiamento Estado'!K5:K22)+'Resumo Doadores'!M3</f>
        <v>22598089.67498133</v>
      </c>
      <c r="K12" s="133">
        <f ca="1">SUMIF('Financiamento Estado'!$B$5:U22,'Output Financiamento'!$A$12,'Financiamento Estado'!L5:L22)+'Resumo Doadores'!N3</f>
        <v>23276032.365230773</v>
      </c>
      <c r="L12" s="218">
        <f ca="1">SUM(B12:K12)</f>
        <v>235775045.84421161</v>
      </c>
    </row>
    <row r="13" spans="1:12" x14ac:dyDescent="0.25">
      <c r="A13" s="169" t="s">
        <v>18</v>
      </c>
      <c r="B13" s="123">
        <f ca="1">SUMIF('Financiamento Estado'!B5:L22,'Output Financiamento'!$A$13,'Financiamento Estado'!C5:C22)+'Resumo Doadores'!E4</f>
        <v>48510448.450000003</v>
      </c>
      <c r="C13" s="123">
        <f ca="1">SUMIF('Financiamento Estado'!C5:M22,'Output Financiamento'!$A$13,'Financiamento Estado'!D5:D22)+'Resumo Doadores'!F4+C23</f>
        <v>46835000</v>
      </c>
      <c r="D13" s="123">
        <f ca="1">SUMIF('Financiamento Estado'!$B$5:N22,'Output Financiamento'!$A$13,'Financiamento Estado'!E5:E22)+'Resumo Doadores'!G4</f>
        <v>50856835.449770004</v>
      </c>
      <c r="E13" s="123">
        <f ca="1">SUMIF('Financiamento Estado'!$B$5:O22,'Output Financiamento'!$A$13,'Financiamento Estado'!F5:F22)+'Resumo Doadores'!H4</f>
        <v>42976512.158765398</v>
      </c>
      <c r="F13" s="123">
        <f ca="1">SUMIF('Financiamento Estado'!$B$5:P22,'Output Financiamento'!$A$13,'Financiamento Estado'!G5:G22)+'Resumo Doadores'!I4</f>
        <v>43836042.401940711</v>
      </c>
      <c r="G13" s="123">
        <f ca="1">SUMIF('Financiamento Estado'!$B$5:Q22,'Output Financiamento'!$A$13,'Financiamento Estado'!H5:H22)+'Resumo Doadores'!J4</f>
        <v>45151123.67399893</v>
      </c>
      <c r="H13" s="123">
        <f ca="1">SUMIF('Financiamento Estado'!$B$5:R22,'Output Financiamento'!$A$13,'Financiamento Estado'!I5:I22)+'Resumo Doadores'!K4</f>
        <v>46505657.384218901</v>
      </c>
      <c r="I13" s="123">
        <f ca="1">SUMIF('Financiamento Estado'!$B$5:S22,'Output Financiamento'!$A$13,'Financiamento Estado'!J5:J22)+'Resumo Doadores'!L4</f>
        <v>47435770.531903274</v>
      </c>
      <c r="J13" s="123">
        <f ca="1">SUMIF('Financiamento Estado'!$B$5:T22,'Output Financiamento'!$A$13,'Financiamento Estado'!K5:K22)+'Resumo Doadores'!M4</f>
        <v>48384485.942541346</v>
      </c>
      <c r="K13" s="123">
        <f ca="1">SUMIF('Financiamento Estado'!$B$5:U22,'Output Financiamento'!$A$13,'Financiamento Estado'!L5:L22)+'Resumo Doadores'!N4</f>
        <v>49836020.520817593</v>
      </c>
      <c r="L13" s="220">
        <f t="shared" ref="L13:L15" ca="1" si="4">SUM(B13:K13)</f>
        <v>470327896.51395613</v>
      </c>
    </row>
    <row r="14" spans="1:12" x14ac:dyDescent="0.25">
      <c r="A14" s="169" t="s">
        <v>6</v>
      </c>
      <c r="B14" s="123">
        <f ca="1">SUMIF('Financiamento Estado'!B8:L22,'Output Financiamento'!$A$14,'Financiamento Estado'!C8:C22)+'Resumo Doadores'!E5</f>
        <v>37755976</v>
      </c>
      <c r="C14" s="123">
        <f ca="1">SUMIF('Financiamento Estado'!C8:M22,'Output Financiamento'!$A$14,'Financiamento Estado'!D8:D22)+'Resumo Doadores'!F5+C24</f>
        <v>75411000</v>
      </c>
      <c r="D14" s="123">
        <f ca="1">SUMIF('Financiamento Estado'!$C$8:N22,'Output Financiamento'!$A$14,'Financiamento Estado'!E8:E22)+'Resumo Doadores'!G5</f>
        <v>8064000</v>
      </c>
      <c r="E14" s="123">
        <f ca="1">SUMIF('Financiamento Estado'!$C$8:O22,'Output Financiamento'!$A$14,'Financiamento Estado'!F8:F22)+'Resumo Doadores'!H5</f>
        <v>0</v>
      </c>
      <c r="F14" s="123">
        <f ca="1">SUMIF('Financiamento Estado'!$C$8:P22,'Output Financiamento'!$A$14,'Financiamento Estado'!G8:G22)+'Resumo Doadores'!I5</f>
        <v>0</v>
      </c>
      <c r="G14" s="123">
        <f ca="1">SUMIF('Financiamento Estado'!$C$8:Q22,'Output Financiamento'!$A$14,'Financiamento Estado'!H8:H22)+'Resumo Doadores'!J5</f>
        <v>0</v>
      </c>
      <c r="H14" s="123">
        <f ca="1">SUMIF('Financiamento Estado'!$C$8:R22,'Output Financiamento'!$A$14,'Financiamento Estado'!I8:I22)+'Resumo Doadores'!K5</f>
        <v>0</v>
      </c>
      <c r="I14" s="123">
        <f ca="1">SUMIF('Financiamento Estado'!$C$8:S22,'Output Financiamento'!$A$14,'Financiamento Estado'!J8:J22)+'Resumo Doadores'!L5</f>
        <v>0</v>
      </c>
      <c r="J14" s="123">
        <f ca="1">SUMIF('Financiamento Estado'!$C$8:T22,'Output Financiamento'!$A$14,'Financiamento Estado'!K8:K22)+'Resumo Doadores'!M5</f>
        <v>0</v>
      </c>
      <c r="K14" s="123">
        <f ca="1">SUMIF('Financiamento Estado'!$C$8:U22,'Output Financiamento'!$A$14,'Financiamento Estado'!L8:L22)+'Resumo Doadores'!N5</f>
        <v>0</v>
      </c>
      <c r="L14" s="220">
        <f t="shared" ca="1" si="4"/>
        <v>121230976</v>
      </c>
    </row>
    <row r="15" spans="1:12" x14ac:dyDescent="0.25">
      <c r="A15" s="169" t="s">
        <v>251</v>
      </c>
      <c r="B15" s="123">
        <f>'Receitas Próprias'!C8</f>
        <v>4034837.333333333</v>
      </c>
      <c r="C15" s="123">
        <f>'Receitas Próprias'!D8</f>
        <v>4034837.333333333</v>
      </c>
      <c r="D15" s="123">
        <f>'Receitas Próprias'!E8</f>
        <v>4034837.333333333</v>
      </c>
      <c r="E15" s="123">
        <f>'Receitas Próprias'!F8</f>
        <v>4034837.333333333</v>
      </c>
      <c r="F15" s="123">
        <f>'Receitas Próprias'!G8</f>
        <v>4034837.333333333</v>
      </c>
      <c r="G15" s="123">
        <f>'Receitas Próprias'!H8</f>
        <v>4034837.333333333</v>
      </c>
      <c r="H15" s="123">
        <f>'Receitas Próprias'!I8</f>
        <v>4034837.333333333</v>
      </c>
      <c r="I15" s="123">
        <f>'Receitas Próprias'!J8</f>
        <v>4034837.333333333</v>
      </c>
      <c r="J15" s="123">
        <f>'Receitas Próprias'!K8</f>
        <v>4034837.333333333</v>
      </c>
      <c r="K15" s="123">
        <f>'Receitas Próprias'!L8</f>
        <v>4034837.333333333</v>
      </c>
      <c r="L15" s="220">
        <f t="shared" si="4"/>
        <v>40348373.333333328</v>
      </c>
    </row>
    <row r="16" spans="1:12" ht="15.75" thickBot="1" x14ac:dyDescent="0.3">
      <c r="A16" s="221" t="s">
        <v>242</v>
      </c>
      <c r="B16" s="222">
        <f ca="1">SUM(B12:B15)</f>
        <v>118038457.98333333</v>
      </c>
      <c r="C16" s="222">
        <f ca="1">SUM(C12:C15)</f>
        <v>153935837.33333334</v>
      </c>
      <c r="D16" s="222">
        <f t="shared" ref="D16:K16" ca="1" si="5">SUM(D12:D15)</f>
        <v>91954881.222323328</v>
      </c>
      <c r="E16" s="222">
        <f t="shared" ca="1" si="5"/>
        <v>67083632.100103132</v>
      </c>
      <c r="F16" s="222">
        <f t="shared" ca="1" si="5"/>
        <v>68344607.995438531</v>
      </c>
      <c r="G16" s="222">
        <f t="shared" ca="1" si="5"/>
        <v>70273901.115301684</v>
      </c>
      <c r="H16" s="222">
        <f t="shared" ca="1" si="5"/>
        <v>72261073.028760746</v>
      </c>
      <c r="I16" s="222">
        <f t="shared" ca="1" si="5"/>
        <v>73625597.742669284</v>
      </c>
      <c r="J16" s="222">
        <f t="shared" ca="1" si="5"/>
        <v>75017412.950856</v>
      </c>
      <c r="K16" s="222">
        <f t="shared" ca="1" si="5"/>
        <v>77146890.21938169</v>
      </c>
      <c r="L16" s="225"/>
    </row>
    <row r="20" spans="3:3" x14ac:dyDescent="0.25">
      <c r="C20" s="82"/>
    </row>
    <row r="21" spans="3:3" x14ac:dyDescent="0.25">
      <c r="C21" s="82"/>
    </row>
    <row r="22" spans="3:3" x14ac:dyDescent="0.25">
      <c r="C22" s="83">
        <v>18360000</v>
      </c>
    </row>
    <row r="23" spans="3:3" x14ac:dyDescent="0.25">
      <c r="C23" s="82">
        <v>38250000</v>
      </c>
    </row>
    <row r="24" spans="3:3" x14ac:dyDescent="0.25">
      <c r="C24" s="82">
        <v>67500000</v>
      </c>
    </row>
    <row r="25" spans="3:3" x14ac:dyDescent="0.25">
      <c r="C25" s="82"/>
    </row>
    <row r="26" spans="3:3" x14ac:dyDescent="0.25">
      <c r="C26" s="82"/>
    </row>
    <row r="27" spans="3:3" x14ac:dyDescent="0.25">
      <c r="C27" s="82"/>
    </row>
    <row r="28" spans="3:3" x14ac:dyDescent="0.25">
      <c r="C28" s="82"/>
    </row>
    <row r="29" spans="3:3" x14ac:dyDescent="0.25">
      <c r="C29" s="82"/>
    </row>
    <row r="30" spans="3:3" x14ac:dyDescent="0.25">
      <c r="C30" s="82"/>
    </row>
    <row r="31" spans="3:3" x14ac:dyDescent="0.25">
      <c r="C31" s="82"/>
    </row>
  </sheetData>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sheetPr>
  <dimension ref="A1:K67"/>
  <sheetViews>
    <sheetView showGridLines="0" zoomScale="90" zoomScaleNormal="90" zoomScalePageLayoutView="130" workbookViewId="0">
      <selection sqref="A1:K1"/>
    </sheetView>
  </sheetViews>
  <sheetFormatPr defaultRowHeight="15" x14ac:dyDescent="0.25"/>
  <cols>
    <col min="1" max="1" width="18" style="53" bestFit="1" customWidth="1"/>
    <col min="2" max="3" width="18.7109375" style="53" bestFit="1" customWidth="1"/>
    <col min="4" max="4" width="18.5703125" style="53" bestFit="1" customWidth="1"/>
    <col min="5" max="11" width="18.7109375" style="53" bestFit="1" customWidth="1"/>
    <col min="12" max="13" width="9.140625" style="53"/>
    <col min="14" max="14" width="21.140625" style="53" customWidth="1"/>
    <col min="15" max="24" width="13.28515625" style="53" bestFit="1" customWidth="1"/>
    <col min="25" max="16384" width="9.140625" style="53"/>
  </cols>
  <sheetData>
    <row r="1" spans="1:11" x14ac:dyDescent="0.25">
      <c r="A1" s="441" t="s">
        <v>252</v>
      </c>
      <c r="B1" s="441"/>
      <c r="C1" s="441"/>
      <c r="D1" s="441"/>
      <c r="E1" s="441"/>
      <c r="F1" s="441"/>
      <c r="G1" s="441"/>
      <c r="H1" s="441"/>
      <c r="I1" s="441"/>
      <c r="J1" s="441"/>
      <c r="K1" s="441"/>
    </row>
    <row r="2" spans="1:11" x14ac:dyDescent="0.25">
      <c r="A2" s="442" t="s">
        <v>253</v>
      </c>
      <c r="B2" s="442"/>
      <c r="C2" s="442"/>
      <c r="D2" s="442"/>
      <c r="E2" s="442"/>
      <c r="F2" s="442"/>
      <c r="G2" s="442"/>
      <c r="H2" s="442"/>
      <c r="I2" s="442"/>
      <c r="J2" s="442"/>
      <c r="K2" s="442"/>
    </row>
    <row r="3" spans="1:11" x14ac:dyDescent="0.25">
      <c r="A3" s="54"/>
      <c r="B3" s="227" t="s">
        <v>59</v>
      </c>
      <c r="C3" s="227" t="s">
        <v>39</v>
      </c>
      <c r="D3" s="227" t="s">
        <v>40</v>
      </c>
      <c r="E3" s="227" t="s">
        <v>41</v>
      </c>
      <c r="F3" s="227" t="s">
        <v>42</v>
      </c>
      <c r="G3" s="227" t="s">
        <v>43</v>
      </c>
      <c r="H3" s="227" t="s">
        <v>44</v>
      </c>
      <c r="I3" s="227" t="s">
        <v>45</v>
      </c>
      <c r="J3" s="227" t="s">
        <v>46</v>
      </c>
      <c r="K3" s="227" t="s">
        <v>47</v>
      </c>
    </row>
    <row r="4" spans="1:11" x14ac:dyDescent="0.25">
      <c r="A4" s="55" t="s">
        <v>14</v>
      </c>
      <c r="B4" s="56">
        <f t="shared" ref="B4:K4" si="0">B11+B18+B25</f>
        <v>44105448.724999994</v>
      </c>
      <c r="C4" s="56">
        <f t="shared" si="0"/>
        <v>44987557.699500002</v>
      </c>
      <c r="D4" s="56">
        <f t="shared" si="0"/>
        <v>45887308.853490002</v>
      </c>
      <c r="E4" s="56">
        <f t="shared" si="0"/>
        <v>47263928.119094707</v>
      </c>
      <c r="F4" s="56">
        <f t="shared" si="0"/>
        <v>48681845.962667555</v>
      </c>
      <c r="G4" s="56">
        <f t="shared" si="0"/>
        <v>49655482.881920896</v>
      </c>
      <c r="H4" s="56">
        <f t="shared" si="0"/>
        <v>51145147.368378535</v>
      </c>
      <c r="I4" s="56">
        <f t="shared" si="0"/>
        <v>52168050.315746099</v>
      </c>
      <c r="J4" s="56">
        <f t="shared" si="0"/>
        <v>53472251.57363975</v>
      </c>
      <c r="K4" s="56">
        <f t="shared" si="0"/>
        <v>54541696.605112538</v>
      </c>
    </row>
    <row r="5" spans="1:11" x14ac:dyDescent="0.25">
      <c r="A5" s="55" t="s">
        <v>5</v>
      </c>
      <c r="B5" s="56">
        <f t="shared" ref="B5:K5" si="1">B12+B19+B26</f>
        <v>77461131.818181813</v>
      </c>
      <c r="C5" s="56">
        <f t="shared" si="1"/>
        <v>79784965.772727266</v>
      </c>
      <c r="D5" s="56">
        <f t="shared" si="1"/>
        <v>81380665.088181823</v>
      </c>
      <c r="E5" s="56">
        <f t="shared" si="1"/>
        <v>83008278.389945447</v>
      </c>
      <c r="F5" s="56">
        <f t="shared" si="1"/>
        <v>84668443.957744375</v>
      </c>
      <c r="G5" s="56">
        <f t="shared" si="1"/>
        <v>87208497.276476711</v>
      </c>
      <c r="H5" s="56">
        <f t="shared" si="1"/>
        <v>89824752.194770992</v>
      </c>
      <c r="I5" s="56">
        <f t="shared" si="1"/>
        <v>91621247.23866643</v>
      </c>
      <c r="J5" s="56">
        <f t="shared" si="1"/>
        <v>93453672.183439761</v>
      </c>
      <c r="K5" s="56">
        <f t="shared" si="1"/>
        <v>96257282.34894295</v>
      </c>
    </row>
    <row r="6" spans="1:11" x14ac:dyDescent="0.25">
      <c r="A6" s="55" t="s">
        <v>254</v>
      </c>
      <c r="B6" s="56">
        <f t="shared" ref="B6:K6" si="2">B13+B20+B27</f>
        <v>351592181.81818181</v>
      </c>
      <c r="C6" s="56">
        <f t="shared" si="2"/>
        <v>358624025.45454544</v>
      </c>
      <c r="D6" s="56">
        <f t="shared" si="2"/>
        <v>365796505.96363634</v>
      </c>
      <c r="E6" s="56">
        <f t="shared" si="2"/>
        <v>373112436.08290911</v>
      </c>
      <c r="F6" s="56">
        <f t="shared" si="2"/>
        <v>384305809.16539639</v>
      </c>
      <c r="G6" s="56">
        <f t="shared" si="2"/>
        <v>395834983.44035828</v>
      </c>
      <c r="H6" s="56">
        <f t="shared" si="2"/>
        <v>403751683.10916549</v>
      </c>
      <c r="I6" s="56">
        <f t="shared" si="2"/>
        <v>411826716.77134871</v>
      </c>
      <c r="J6" s="56">
        <f t="shared" si="2"/>
        <v>424181518.27448928</v>
      </c>
      <c r="K6" s="56">
        <f t="shared" si="2"/>
        <v>424181518.27448928</v>
      </c>
    </row>
    <row r="7" spans="1:11" x14ac:dyDescent="0.25">
      <c r="A7" s="57" t="s">
        <v>242</v>
      </c>
      <c r="B7" s="56">
        <f t="shared" ref="B7:K7" si="3">SUM(B4:B6)</f>
        <v>473158762.36136365</v>
      </c>
      <c r="C7" s="56">
        <f t="shared" si="3"/>
        <v>483396548.92677271</v>
      </c>
      <c r="D7" s="56">
        <f t="shared" si="3"/>
        <v>493064479.90530813</v>
      </c>
      <c r="E7" s="56">
        <f t="shared" si="3"/>
        <v>503384642.59194922</v>
      </c>
      <c r="F7" s="56">
        <f t="shared" si="3"/>
        <v>517656099.08580834</v>
      </c>
      <c r="G7" s="56">
        <f t="shared" si="3"/>
        <v>532698963.5987559</v>
      </c>
      <c r="H7" s="56">
        <f t="shared" si="3"/>
        <v>544721582.672315</v>
      </c>
      <c r="I7" s="56">
        <f t="shared" si="3"/>
        <v>555616014.32576132</v>
      </c>
      <c r="J7" s="56">
        <f t="shared" si="3"/>
        <v>571107442.03156877</v>
      </c>
      <c r="K7" s="56">
        <f t="shared" si="3"/>
        <v>574980497.22854471</v>
      </c>
    </row>
    <row r="8" spans="1:11" x14ac:dyDescent="0.25">
      <c r="A8" s="443"/>
      <c r="B8" s="443"/>
      <c r="C8" s="443"/>
      <c r="D8" s="443"/>
      <c r="E8" s="443"/>
      <c r="F8" s="443"/>
      <c r="G8" s="443"/>
      <c r="H8" s="443"/>
      <c r="I8" s="443"/>
      <c r="J8" s="443"/>
      <c r="K8" s="443"/>
    </row>
    <row r="9" spans="1:11" x14ac:dyDescent="0.25">
      <c r="A9" s="441" t="s">
        <v>12</v>
      </c>
      <c r="B9" s="441"/>
      <c r="C9" s="441"/>
      <c r="D9" s="441"/>
      <c r="E9" s="441"/>
      <c r="F9" s="441"/>
      <c r="G9" s="441"/>
      <c r="H9" s="441"/>
      <c r="I9" s="441"/>
      <c r="J9" s="441"/>
      <c r="K9" s="441"/>
    </row>
    <row r="10" spans="1:11" x14ac:dyDescent="0.25">
      <c r="A10" s="54"/>
      <c r="B10" s="227" t="s">
        <v>59</v>
      </c>
      <c r="C10" s="227" t="s">
        <v>39</v>
      </c>
      <c r="D10" s="227" t="s">
        <v>40</v>
      </c>
      <c r="E10" s="227" t="s">
        <v>41</v>
      </c>
      <c r="F10" s="227" t="s">
        <v>42</v>
      </c>
      <c r="G10" s="227" t="s">
        <v>43</v>
      </c>
      <c r="H10" s="227" t="s">
        <v>44</v>
      </c>
      <c r="I10" s="227" t="s">
        <v>45</v>
      </c>
      <c r="J10" s="227" t="s">
        <v>46</v>
      </c>
      <c r="K10" s="227" t="s">
        <v>47</v>
      </c>
    </row>
    <row r="11" spans="1:11" x14ac:dyDescent="0.25">
      <c r="A11" s="55" t="s">
        <v>14</v>
      </c>
      <c r="B11" s="56">
        <f>'Output Despesa'!B33</f>
        <v>11188286.524999999</v>
      </c>
      <c r="C11" s="56">
        <f>'Output Despesa'!C33</f>
        <v>11412052.2555</v>
      </c>
      <c r="D11" s="56">
        <f>'Output Despesa'!D33</f>
        <v>11640293.30061</v>
      </c>
      <c r="E11" s="56">
        <f>'Output Despesa'!E33</f>
        <v>11989502.099628301</v>
      </c>
      <c r="F11" s="56">
        <f>'Output Despesa'!F33</f>
        <v>12349187.162617151</v>
      </c>
      <c r="G11" s="56">
        <f>'Output Despesa'!G33</f>
        <v>12596170.905869493</v>
      </c>
      <c r="H11" s="56">
        <f>'Output Despesa'!H33</f>
        <v>12974056.033045581</v>
      </c>
      <c r="I11" s="56">
        <f>'Output Despesa'!I33</f>
        <v>13233537.153706491</v>
      </c>
      <c r="J11" s="56">
        <f>'Output Despesa'!J33</f>
        <v>13564375.582549151</v>
      </c>
      <c r="K11" s="56">
        <f>'Output Despesa'!K33</f>
        <v>13835663.094200134</v>
      </c>
    </row>
    <row r="12" spans="1:11" x14ac:dyDescent="0.25">
      <c r="A12" s="55" t="s">
        <v>5</v>
      </c>
      <c r="B12" s="56">
        <f>'Output Despesa'!B40</f>
        <v>21808277.272727273</v>
      </c>
      <c r="C12" s="56">
        <f>'Output Despesa'!C40</f>
        <v>22462525.59090909</v>
      </c>
      <c r="D12" s="56">
        <f>'Output Despesa'!D40</f>
        <v>22911776.102727272</v>
      </c>
      <c r="E12" s="56">
        <f>'Output Despesa'!E40</f>
        <v>23370011.624781817</v>
      </c>
      <c r="F12" s="56">
        <f>'Output Despesa'!F40</f>
        <v>23837411.857277457</v>
      </c>
      <c r="G12" s="56">
        <f>'Output Despesa'!G40</f>
        <v>24552534.212995782</v>
      </c>
      <c r="H12" s="56">
        <f>'Output Despesa'!H40</f>
        <v>25289110.23938565</v>
      </c>
      <c r="I12" s="56">
        <f>'Output Despesa'!I40</f>
        <v>25794892.44417337</v>
      </c>
      <c r="J12" s="56">
        <f>'Output Despesa'!J40</f>
        <v>26310790.293056838</v>
      </c>
      <c r="K12" s="56">
        <f>'Output Despesa'!K40</f>
        <v>27100114.001848541</v>
      </c>
    </row>
    <row r="13" spans="1:11" x14ac:dyDescent="0.25">
      <c r="A13" s="55" t="s">
        <v>254</v>
      </c>
      <c r="B13" s="56">
        <f>'Output Despesa'!B47</f>
        <v>40955000</v>
      </c>
      <c r="C13" s="56">
        <f>'Output Despesa'!C47</f>
        <v>41774100</v>
      </c>
      <c r="D13" s="56">
        <f>'Output Despesa'!D47</f>
        <v>42609582</v>
      </c>
      <c r="E13" s="56">
        <f>'Output Despesa'!E47</f>
        <v>43461773.640000008</v>
      </c>
      <c r="F13" s="56">
        <f>'Output Despesa'!F47</f>
        <v>44765626.849200003</v>
      </c>
      <c r="G13" s="56">
        <f>'Output Despesa'!G47</f>
        <v>46108595.654675998</v>
      </c>
      <c r="H13" s="56">
        <f>'Output Despesa'!H47</f>
        <v>47030767.567769527</v>
      </c>
      <c r="I13" s="56">
        <f>'Output Despesa'!I47</f>
        <v>47971382.919124916</v>
      </c>
      <c r="J13" s="56">
        <f>'Output Despesa'!J47</f>
        <v>49410524.406698659</v>
      </c>
      <c r="K13" s="56">
        <f>'Output Despesa'!K47</f>
        <v>49410524.406698659</v>
      </c>
    </row>
    <row r="14" spans="1:11" x14ac:dyDescent="0.25">
      <c r="A14" s="57" t="s">
        <v>242</v>
      </c>
      <c r="B14" s="58">
        <f t="shared" ref="B14:K14" si="4">SUM(B11:B13)</f>
        <v>73951563.797727272</v>
      </c>
      <c r="C14" s="58">
        <f t="shared" si="4"/>
        <v>75648677.846409082</v>
      </c>
      <c r="D14" s="58">
        <f t="shared" si="4"/>
        <v>77161651.40333727</v>
      </c>
      <c r="E14" s="58">
        <f t="shared" si="4"/>
        <v>78821287.364410132</v>
      </c>
      <c r="F14" s="58">
        <f t="shared" si="4"/>
        <v>80952225.86909461</v>
      </c>
      <c r="G14" s="58">
        <f t="shared" si="4"/>
        <v>83257300.773541272</v>
      </c>
      <c r="H14" s="58">
        <f t="shared" si="4"/>
        <v>85293933.840200752</v>
      </c>
      <c r="I14" s="58">
        <f t="shared" si="4"/>
        <v>86999812.517004773</v>
      </c>
      <c r="J14" s="58">
        <f t="shared" si="4"/>
        <v>89285690.282304645</v>
      </c>
      <c r="K14" s="58">
        <f t="shared" si="4"/>
        <v>90346301.502747327</v>
      </c>
    </row>
    <row r="16" spans="1:11" x14ac:dyDescent="0.25">
      <c r="A16" s="441" t="s">
        <v>15</v>
      </c>
      <c r="B16" s="441"/>
      <c r="C16" s="441"/>
      <c r="D16" s="441"/>
      <c r="E16" s="441"/>
      <c r="F16" s="441"/>
      <c r="G16" s="441"/>
      <c r="H16" s="441"/>
      <c r="I16" s="441"/>
      <c r="J16" s="441"/>
      <c r="K16" s="441"/>
    </row>
    <row r="17" spans="1:11" x14ac:dyDescent="0.25">
      <c r="A17" s="54"/>
      <c r="B17" s="227" t="s">
        <v>59</v>
      </c>
      <c r="C17" s="227" t="s">
        <v>39</v>
      </c>
      <c r="D17" s="227" t="s">
        <v>40</v>
      </c>
      <c r="E17" s="227" t="s">
        <v>41</v>
      </c>
      <c r="F17" s="227" t="s">
        <v>42</v>
      </c>
      <c r="G17" s="227" t="s">
        <v>43</v>
      </c>
      <c r="H17" s="227" t="s">
        <v>44</v>
      </c>
      <c r="I17" s="227" t="s">
        <v>45</v>
      </c>
      <c r="J17" s="227" t="s">
        <v>46</v>
      </c>
      <c r="K17" s="227" t="s">
        <v>47</v>
      </c>
    </row>
    <row r="18" spans="1:11" x14ac:dyDescent="0.25">
      <c r="A18" s="55" t="s">
        <v>14</v>
      </c>
      <c r="B18" s="56">
        <f>'Output Despesa'!B34+B11</f>
        <v>16124532.125</v>
      </c>
      <c r="C18" s="56">
        <f>'Output Despesa'!C34+C11</f>
        <v>16447022.7675</v>
      </c>
      <c r="D18" s="56">
        <f>'Output Despesa'!D34+D11</f>
        <v>16775963.22285</v>
      </c>
      <c r="E18" s="56">
        <f>'Output Despesa'!E34+E11</f>
        <v>17279242.119535502</v>
      </c>
      <c r="F18" s="56">
        <f>'Output Despesa'!F34+F11</f>
        <v>17797619.383121569</v>
      </c>
      <c r="G18" s="56">
        <f>'Output Despesa'!G34+G11</f>
        <v>18153571.770783998</v>
      </c>
      <c r="H18" s="56">
        <f>'Output Despesa'!H34+H11</f>
        <v>18698178.923907522</v>
      </c>
      <c r="I18" s="56">
        <f>'Output Despesa'!I34+I11</f>
        <v>19072142.502385668</v>
      </c>
      <c r="J18" s="56">
        <f>'Output Despesa'!J34+J11</f>
        <v>19548946.06494531</v>
      </c>
      <c r="K18" s="56">
        <f>'Output Despesa'!K34+K11</f>
        <v>19939924.986244217</v>
      </c>
    </row>
    <row r="19" spans="1:11" x14ac:dyDescent="0.25">
      <c r="A19" s="55" t="s">
        <v>5</v>
      </c>
      <c r="B19" s="56">
        <f>'Output Despesa'!B41+B12</f>
        <v>26492852.272727273</v>
      </c>
      <c r="C19" s="56">
        <f>'Output Despesa'!C41+C12</f>
        <v>27287637.84090909</v>
      </c>
      <c r="D19" s="56">
        <f>'Output Despesa'!D41+D12</f>
        <v>27833390.597727273</v>
      </c>
      <c r="E19" s="56">
        <f>'Output Despesa'!E41+E12</f>
        <v>28390058.409681819</v>
      </c>
      <c r="F19" s="56">
        <f>'Output Despesa'!F41+F12</f>
        <v>28957859.577875458</v>
      </c>
      <c r="G19" s="56">
        <f>'Output Despesa'!G41+G12</f>
        <v>29826595.365211722</v>
      </c>
      <c r="H19" s="56">
        <f>'Output Despesa'!H41+H12</f>
        <v>30721393.226168066</v>
      </c>
      <c r="I19" s="56">
        <f>'Output Despesa'!I41+I12</f>
        <v>31335821.090691436</v>
      </c>
      <c r="J19" s="56">
        <f>'Output Despesa'!J41+J12</f>
        <v>31962537.512505267</v>
      </c>
      <c r="K19" s="56">
        <f>'Output Despesa'!K41+K12</f>
        <v>32921413.637880422</v>
      </c>
    </row>
    <row r="20" spans="1:11" x14ac:dyDescent="0.25">
      <c r="A20" s="55" t="s">
        <v>254</v>
      </c>
      <c r="B20" s="56">
        <f>'Output Despesa'!B48+B13</f>
        <v>87575000</v>
      </c>
      <c r="C20" s="56">
        <f>'Output Despesa'!C48+C13</f>
        <v>89326500</v>
      </c>
      <c r="D20" s="56">
        <f>'Output Despesa'!D48+D13</f>
        <v>91113030</v>
      </c>
      <c r="E20" s="56">
        <f>'Output Despesa'!E48+E13</f>
        <v>92935290.600000009</v>
      </c>
      <c r="F20" s="56">
        <f>'Output Despesa'!F48+F13</f>
        <v>95723349.318000019</v>
      </c>
      <c r="G20" s="56">
        <f>'Output Despesa'!G48+G13</f>
        <v>98595049.797540009</v>
      </c>
      <c r="H20" s="56">
        <f>'Output Despesa'!H48+H13</f>
        <v>100566950.79349081</v>
      </c>
      <c r="I20" s="56">
        <f>'Output Despesa'!I48+I13</f>
        <v>102578289.80936062</v>
      </c>
      <c r="J20" s="56">
        <f>'Output Despesa'!J48+J13</f>
        <v>105655638.50364144</v>
      </c>
      <c r="K20" s="56">
        <f>'Output Despesa'!K48+K13</f>
        <v>105655638.50364144</v>
      </c>
    </row>
    <row r="21" spans="1:11" x14ac:dyDescent="0.25">
      <c r="A21" s="57" t="s">
        <v>242</v>
      </c>
      <c r="B21" s="58">
        <f t="shared" ref="B21:K21" si="5">SUM(B18:B20)</f>
        <v>130192384.39772728</v>
      </c>
      <c r="C21" s="58">
        <f t="shared" si="5"/>
        <v>133061160.60840909</v>
      </c>
      <c r="D21" s="58">
        <f t="shared" si="5"/>
        <v>135722383.82057726</v>
      </c>
      <c r="E21" s="58">
        <f t="shared" si="5"/>
        <v>138604591.12921733</v>
      </c>
      <c r="F21" s="58">
        <f t="shared" si="5"/>
        <v>142478828.27899706</v>
      </c>
      <c r="G21" s="58">
        <f t="shared" si="5"/>
        <v>146575216.93353572</v>
      </c>
      <c r="H21" s="58">
        <f t="shared" si="5"/>
        <v>149986522.94356638</v>
      </c>
      <c r="I21" s="58">
        <f t="shared" si="5"/>
        <v>152986253.40243775</v>
      </c>
      <c r="J21" s="58">
        <f t="shared" si="5"/>
        <v>157167122.081092</v>
      </c>
      <c r="K21" s="58">
        <f t="shared" si="5"/>
        <v>158516977.12776607</v>
      </c>
    </row>
    <row r="23" spans="1:11" x14ac:dyDescent="0.25">
      <c r="A23" s="441" t="s">
        <v>19</v>
      </c>
      <c r="B23" s="441"/>
      <c r="C23" s="441"/>
      <c r="D23" s="441"/>
      <c r="E23" s="441"/>
      <c r="F23" s="441"/>
      <c r="G23" s="441"/>
      <c r="H23" s="441"/>
      <c r="I23" s="441"/>
      <c r="J23" s="441"/>
      <c r="K23" s="441"/>
    </row>
    <row r="24" spans="1:11" x14ac:dyDescent="0.25">
      <c r="A24" s="54"/>
      <c r="B24" s="227" t="s">
        <v>59</v>
      </c>
      <c r="C24" s="227" t="s">
        <v>39</v>
      </c>
      <c r="D24" s="227" t="s">
        <v>40</v>
      </c>
      <c r="E24" s="227" t="s">
        <v>41</v>
      </c>
      <c r="F24" s="227" t="s">
        <v>42</v>
      </c>
      <c r="G24" s="227" t="s">
        <v>43</v>
      </c>
      <c r="H24" s="227" t="s">
        <v>44</v>
      </c>
      <c r="I24" s="227" t="s">
        <v>45</v>
      </c>
      <c r="J24" s="227" t="s">
        <v>46</v>
      </c>
      <c r="K24" s="227" t="s">
        <v>47</v>
      </c>
    </row>
    <row r="25" spans="1:11" x14ac:dyDescent="0.25">
      <c r="A25" s="55" t="s">
        <v>14</v>
      </c>
      <c r="B25" s="56">
        <f>'Output Despesa'!B35+B18</f>
        <v>16792630.074999999</v>
      </c>
      <c r="C25" s="56">
        <f>'Output Despesa'!C35+C18</f>
        <v>17128482.6765</v>
      </c>
      <c r="D25" s="56">
        <f>'Output Despesa'!D35+D18</f>
        <v>17471052.330030002</v>
      </c>
      <c r="E25" s="56">
        <f>'Output Despesa'!E35+E18</f>
        <v>17995183.899930902</v>
      </c>
      <c r="F25" s="56">
        <f>'Output Despesa'!F35+F18</f>
        <v>18535039.416928831</v>
      </c>
      <c r="G25" s="56">
        <f>'Output Despesa'!G35+G18</f>
        <v>18905740.205267407</v>
      </c>
      <c r="H25" s="56">
        <f>'Output Despesa'!H35+H18</f>
        <v>19472912.41142543</v>
      </c>
      <c r="I25" s="56">
        <f>'Output Despesa'!I35+I18</f>
        <v>19862370.659653936</v>
      </c>
      <c r="J25" s="56">
        <f>'Output Despesa'!J35+J18</f>
        <v>20358929.926145285</v>
      </c>
      <c r="K25" s="56">
        <f>'Output Despesa'!K35+K18</f>
        <v>20766108.524668191</v>
      </c>
    </row>
    <row r="26" spans="1:11" x14ac:dyDescent="0.25">
      <c r="A26" s="55" t="s">
        <v>5</v>
      </c>
      <c r="B26" s="56">
        <f>'Output Despesa'!B42+B19</f>
        <v>29160002.272727273</v>
      </c>
      <c r="C26" s="56">
        <f>'Output Despesa'!C42+C19</f>
        <v>30034802.34090909</v>
      </c>
      <c r="D26" s="56">
        <f>'Output Despesa'!D42+D19</f>
        <v>30635498.387727272</v>
      </c>
      <c r="E26" s="56">
        <f>'Output Despesa'!E42+E19</f>
        <v>31248208.355481818</v>
      </c>
      <c r="F26" s="56">
        <f>'Output Despesa'!F42+F19</f>
        <v>31873172.522591457</v>
      </c>
      <c r="G26" s="56">
        <f>'Output Despesa'!G42+G19</f>
        <v>32829367.698269203</v>
      </c>
      <c r="H26" s="56">
        <f>'Output Despesa'!H42+H19</f>
        <v>33814248.729217269</v>
      </c>
      <c r="I26" s="56">
        <f>'Output Despesa'!I42+I19</f>
        <v>34490533.703801624</v>
      </c>
      <c r="J26" s="56">
        <f>'Output Despesa'!J42+J19</f>
        <v>35180344.37787766</v>
      </c>
      <c r="K26" s="56">
        <f>'Output Despesa'!K42+K19</f>
        <v>36235754.709213987</v>
      </c>
    </row>
    <row r="27" spans="1:11" x14ac:dyDescent="0.25">
      <c r="A27" s="55" t="s">
        <v>254</v>
      </c>
      <c r="B27" s="56">
        <f>'Output Despesa'!B49+B20</f>
        <v>223062181.81818181</v>
      </c>
      <c r="C27" s="56">
        <f>'Output Despesa'!C49+C20</f>
        <v>227523425.45454544</v>
      </c>
      <c r="D27" s="56">
        <f>'Output Despesa'!D49+D20</f>
        <v>232073893.96363634</v>
      </c>
      <c r="E27" s="56">
        <f>'Output Despesa'!E49+E20</f>
        <v>236715371.8429091</v>
      </c>
      <c r="F27" s="56">
        <f>'Output Despesa'!F49+F20</f>
        <v>243816832.99819636</v>
      </c>
      <c r="G27" s="56">
        <f>'Output Despesa'!G49+G20</f>
        <v>251131337.98814225</v>
      </c>
      <c r="H27" s="56">
        <f>'Output Despesa'!H49+H20</f>
        <v>256153964.74790514</v>
      </c>
      <c r="I27" s="56">
        <f>'Output Despesa'!I49+I20</f>
        <v>261277044.04286319</v>
      </c>
      <c r="J27" s="56">
        <f>'Output Despesa'!J49+J20</f>
        <v>269115355.36414915</v>
      </c>
      <c r="K27" s="56">
        <f>'Output Despesa'!K49+K20</f>
        <v>269115355.36414915</v>
      </c>
    </row>
    <row r="28" spans="1:11" x14ac:dyDescent="0.25">
      <c r="A28" s="57" t="s">
        <v>242</v>
      </c>
      <c r="B28" s="58">
        <f t="shared" ref="B28:K28" si="6">SUM(B25:B27)</f>
        <v>269014814.16590905</v>
      </c>
      <c r="C28" s="58">
        <f t="shared" si="6"/>
        <v>274686710.47195452</v>
      </c>
      <c r="D28" s="58">
        <f t="shared" si="6"/>
        <v>280180444.68139362</v>
      </c>
      <c r="E28" s="58">
        <f t="shared" si="6"/>
        <v>285958764.0983218</v>
      </c>
      <c r="F28" s="58">
        <f t="shared" si="6"/>
        <v>294225044.93771666</v>
      </c>
      <c r="G28" s="58">
        <f t="shared" si="6"/>
        <v>302866445.89167887</v>
      </c>
      <c r="H28" s="58">
        <f t="shared" si="6"/>
        <v>309441125.88854784</v>
      </c>
      <c r="I28" s="58">
        <f t="shared" si="6"/>
        <v>315629948.40631878</v>
      </c>
      <c r="J28" s="58">
        <f t="shared" si="6"/>
        <v>324654629.66817212</v>
      </c>
      <c r="K28" s="58">
        <f t="shared" si="6"/>
        <v>326117218.59803134</v>
      </c>
    </row>
    <row r="29" spans="1:11" x14ac:dyDescent="0.25">
      <c r="A29" s="59"/>
      <c r="B29" s="58"/>
      <c r="C29" s="58"/>
      <c r="D29" s="58"/>
      <c r="E29" s="58"/>
      <c r="F29" s="58"/>
      <c r="G29" s="58"/>
      <c r="H29" s="58"/>
      <c r="I29" s="58"/>
      <c r="J29" s="58"/>
      <c r="K29" s="60"/>
    </row>
    <row r="30" spans="1:11" x14ac:dyDescent="0.25">
      <c r="A30" s="441" t="s">
        <v>255</v>
      </c>
      <c r="B30" s="441"/>
      <c r="C30" s="441"/>
      <c r="D30" s="441"/>
      <c r="E30" s="441"/>
      <c r="F30" s="441"/>
      <c r="G30" s="441"/>
      <c r="H30" s="441"/>
      <c r="I30" s="441"/>
      <c r="J30" s="441"/>
      <c r="K30" s="441"/>
    </row>
    <row r="31" spans="1:11" x14ac:dyDescent="0.25">
      <c r="A31" s="444" t="s">
        <v>14</v>
      </c>
      <c r="B31" s="444"/>
      <c r="C31" s="444"/>
      <c r="D31" s="444"/>
      <c r="E31" s="444"/>
      <c r="F31" s="444"/>
      <c r="G31" s="444"/>
      <c r="H31" s="444"/>
      <c r="I31" s="444"/>
      <c r="J31" s="444"/>
      <c r="K31" s="444"/>
    </row>
    <row r="32" spans="1:11" x14ac:dyDescent="0.25">
      <c r="A32" s="54"/>
      <c r="B32" s="227" t="s">
        <v>59</v>
      </c>
      <c r="C32" s="227" t="s">
        <v>39</v>
      </c>
      <c r="D32" s="227" t="s">
        <v>40</v>
      </c>
      <c r="E32" s="227" t="s">
        <v>41</v>
      </c>
      <c r="F32" s="227" t="s">
        <v>42</v>
      </c>
      <c r="G32" s="227" t="s">
        <v>43</v>
      </c>
      <c r="H32" s="227" t="s">
        <v>44</v>
      </c>
      <c r="I32" s="227" t="s">
        <v>45</v>
      </c>
      <c r="J32" s="227" t="s">
        <v>46</v>
      </c>
      <c r="K32" s="227" t="s">
        <v>47</v>
      </c>
    </row>
    <row r="33" spans="1:11" x14ac:dyDescent="0.25">
      <c r="A33" s="55" t="s">
        <v>12</v>
      </c>
      <c r="B33" s="56">
        <f>SUMIFS('Recursos Humanos'!E$5:E$26,'Recursos Humanos'!$B$5:$B$26,1)</f>
        <v>11188286.524999999</v>
      </c>
      <c r="C33" s="56">
        <f>SUMIFS('Recursos Humanos'!H$5:H$26,'Recursos Humanos'!$B$5:$B$26,1)</f>
        <v>11412052.2555</v>
      </c>
      <c r="D33" s="56">
        <f>SUMIFS('Recursos Humanos'!K$5:K$26,'Recursos Humanos'!$B$5:$B$26,1)</f>
        <v>11640293.30061</v>
      </c>
      <c r="E33" s="56">
        <f>SUMIFS('Recursos Humanos'!N$5:N$26,'Recursos Humanos'!$B$5:$B$26,1)</f>
        <v>11989502.099628301</v>
      </c>
      <c r="F33" s="56">
        <f>SUMIFS('Recursos Humanos'!Q$5:Q$26,'Recursos Humanos'!$B$5:$B$26,1)</f>
        <v>12349187.162617151</v>
      </c>
      <c r="G33" s="56">
        <f>SUMIFS('Recursos Humanos'!T$5:T$26,'Recursos Humanos'!$B$5:$B$26,1)</f>
        <v>12596170.905869493</v>
      </c>
      <c r="H33" s="56">
        <f>SUMIFS('Recursos Humanos'!W$5:W$26,'Recursos Humanos'!$B$5:$B$26,1)</f>
        <v>12974056.033045581</v>
      </c>
      <c r="I33" s="56">
        <f>SUMIFS('Recursos Humanos'!Z$5:Z$26,'Recursos Humanos'!$B$5:$B$26,1)</f>
        <v>13233537.153706491</v>
      </c>
      <c r="J33" s="56">
        <f>SUMIFS('Recursos Humanos'!AC$5:AC$26,'Recursos Humanos'!$B$5:$B$26,1)</f>
        <v>13564375.582549151</v>
      </c>
      <c r="K33" s="56">
        <f>SUMIFS('Recursos Humanos'!AF$5:AF$26,'Recursos Humanos'!$B$5:$B$26,1)</f>
        <v>13835663.094200134</v>
      </c>
    </row>
    <row r="34" spans="1:11" x14ac:dyDescent="0.25">
      <c r="A34" s="55" t="s">
        <v>15</v>
      </c>
      <c r="B34" s="56">
        <f>SUMIFS('Recursos Humanos'!E$5:E$26,'Recursos Humanos'!$B$5:$B$26,2)</f>
        <v>4936245.6000000006</v>
      </c>
      <c r="C34" s="61">
        <f>SUMIFS('Recursos Humanos'!H$5:H$26,'Recursos Humanos'!$B$5:$B$26,2)</f>
        <v>5034970.5120000001</v>
      </c>
      <c r="D34" s="56">
        <f>SUMIFS('Recursos Humanos'!K$5:K$26,'Recursos Humanos'!$B$5:$B$26,2)</f>
        <v>5135669.9222400002</v>
      </c>
      <c r="E34" s="56">
        <f>SUMIFS('Recursos Humanos'!N$5:N$26,'Recursos Humanos'!$B$5:$B$26,2)</f>
        <v>5289740.0199072007</v>
      </c>
      <c r="F34" s="56">
        <f>SUMIFS('Recursos Humanos'!Q$5:Q$26,'Recursos Humanos'!$B$5:$B$26,2)</f>
        <v>5448432.2205044171</v>
      </c>
      <c r="G34" s="56">
        <f>SUMIFS('Recursos Humanos'!T$5:T$26,'Recursos Humanos'!$B$5:$B$26,2)</f>
        <v>5557400.8649145057</v>
      </c>
      <c r="H34" s="56">
        <f>SUMIFS('Recursos Humanos'!W$5:W$26,'Recursos Humanos'!$B$5:$B$26,2)</f>
        <v>5724122.8908619415</v>
      </c>
      <c r="I34" s="56">
        <f>SUMIFS('Recursos Humanos'!Z$5:Z$26,'Recursos Humanos'!$B$5:$B$26,2)</f>
        <v>5838605.3486791793</v>
      </c>
      <c r="J34" s="56">
        <f>SUMIFS('Recursos Humanos'!AC$5:AC$26,'Recursos Humanos'!$B$5:$B$26,2)</f>
        <v>5984570.4823961593</v>
      </c>
      <c r="K34" s="56">
        <f>SUMIFS('Recursos Humanos'!AF$5:AF$26,'Recursos Humanos'!$B$5:$B$26,2)</f>
        <v>6104261.8920440823</v>
      </c>
    </row>
    <row r="35" spans="1:11" x14ac:dyDescent="0.25">
      <c r="A35" s="55" t="s">
        <v>19</v>
      </c>
      <c r="B35" s="56">
        <f>SUMIFS('Recursos Humanos'!E$5:$E$26,'Recursos Humanos'!B$5:$B$26,3)</f>
        <v>668097.94999999995</v>
      </c>
      <c r="C35" s="56">
        <f>SUMIFS('Recursos Humanos'!H$5:H$26,'Recursos Humanos'!$B$5:$B$26,3)</f>
        <v>681459.90899999999</v>
      </c>
      <c r="D35" s="56">
        <f>SUMIFS('Recursos Humanos'!K$5:K$26,'Recursos Humanos'!$B$5:$B$26,3)</f>
        <v>695089.10718000005</v>
      </c>
      <c r="E35" s="56">
        <f>SUMIFS('Recursos Humanos'!N$5:N$26,'Recursos Humanos'!$B$5:$B$26,3)</f>
        <v>715941.78039540001</v>
      </c>
      <c r="F35" s="56">
        <f>SUMIFS('Recursos Humanos'!Q$5:Q$26,'Recursos Humanos'!$B$5:$B$26,3)</f>
        <v>737420.03380726208</v>
      </c>
      <c r="G35" s="56">
        <f>SUMIFS('Recursos Humanos'!T$5:T$26,'Recursos Humanos'!$B$5:$B$26,3)</f>
        <v>752168.4344834073</v>
      </c>
      <c r="H35" s="56">
        <f>SUMIFS('Recursos Humanos'!W$5:W$26,'Recursos Humanos'!$B$5:$B$26,3)</f>
        <v>774733.48751790961</v>
      </c>
      <c r="I35" s="56">
        <f>SUMIFS('Recursos Humanos'!Z$5:Z$26,'Recursos Humanos'!$B$5:$B$26,3)</f>
        <v>790228.15726826782</v>
      </c>
      <c r="J35" s="56">
        <f>SUMIFS('Recursos Humanos'!AC$5:AC$26,'Recursos Humanos'!$B$5:$B$26,3)</f>
        <v>809983.86119997432</v>
      </c>
      <c r="K35" s="56">
        <f>SUMIFS('Recursos Humanos'!AF$5:AF$26,'Recursos Humanos'!$B$5:$B$26,3)</f>
        <v>826183.53842397383</v>
      </c>
    </row>
    <row r="36" spans="1:11" x14ac:dyDescent="0.25">
      <c r="A36" s="57" t="s">
        <v>242</v>
      </c>
      <c r="B36" s="58">
        <f t="shared" ref="B36:K36" si="7">SUM(B33:B35)</f>
        <v>16792630.074999999</v>
      </c>
      <c r="C36" s="58">
        <f t="shared" si="7"/>
        <v>17128482.6765</v>
      </c>
      <c r="D36" s="58">
        <f t="shared" si="7"/>
        <v>17471052.330030002</v>
      </c>
      <c r="E36" s="58">
        <f t="shared" si="7"/>
        <v>17995183.899930902</v>
      </c>
      <c r="F36" s="58">
        <f t="shared" si="7"/>
        <v>18535039.416928831</v>
      </c>
      <c r="G36" s="58">
        <f t="shared" si="7"/>
        <v>18905740.205267407</v>
      </c>
      <c r="H36" s="58">
        <f t="shared" si="7"/>
        <v>19472912.41142543</v>
      </c>
      <c r="I36" s="58">
        <f t="shared" si="7"/>
        <v>19862370.659653936</v>
      </c>
      <c r="J36" s="58">
        <f t="shared" si="7"/>
        <v>20358929.926145285</v>
      </c>
      <c r="K36" s="58">
        <f t="shared" si="7"/>
        <v>20766108.524668191</v>
      </c>
    </row>
    <row r="38" spans="1:11" x14ac:dyDescent="0.25">
      <c r="A38" s="441" t="s">
        <v>5</v>
      </c>
      <c r="B38" s="441"/>
      <c r="C38" s="441"/>
      <c r="D38" s="441"/>
      <c r="E38" s="441"/>
      <c r="F38" s="441"/>
      <c r="G38" s="441"/>
      <c r="H38" s="441"/>
      <c r="I38" s="441"/>
      <c r="J38" s="441"/>
      <c r="K38" s="441"/>
    </row>
    <row r="39" spans="1:11" x14ac:dyDescent="0.25">
      <c r="A39" s="54"/>
      <c r="B39" s="227" t="s">
        <v>59</v>
      </c>
      <c r="C39" s="227" t="s">
        <v>39</v>
      </c>
      <c r="D39" s="227" t="s">
        <v>40</v>
      </c>
      <c r="E39" s="227" t="s">
        <v>41</v>
      </c>
      <c r="F39" s="227" t="s">
        <v>42</v>
      </c>
      <c r="G39" s="227" t="s">
        <v>43</v>
      </c>
      <c r="H39" s="227" t="s">
        <v>44</v>
      </c>
      <c r="I39" s="227" t="s">
        <v>45</v>
      </c>
      <c r="J39" s="227" t="s">
        <v>46</v>
      </c>
      <c r="K39" s="227" t="s">
        <v>47</v>
      </c>
    </row>
    <row r="40" spans="1:11" x14ac:dyDescent="0.25">
      <c r="A40" s="55" t="s">
        <v>12</v>
      </c>
      <c r="B40" s="56">
        <f>SUMIFS(Funcionamento!D$5:D$33,Funcionamento!$C$5:$C$33,1)</f>
        <v>21808277.272727273</v>
      </c>
      <c r="C40" s="56">
        <f>SUMIFS(Funcionamento!E$5:E$33,Funcionamento!$C$5:$C$33,1)</f>
        <v>22462525.59090909</v>
      </c>
      <c r="D40" s="56">
        <f>SUMIFS(Funcionamento!F$5:F$33,Funcionamento!$C$5:$C$33,1)</f>
        <v>22911776.102727272</v>
      </c>
      <c r="E40" s="56">
        <f>SUMIFS(Funcionamento!G$5:G$33,Funcionamento!$C$5:$C$33,1)</f>
        <v>23370011.624781817</v>
      </c>
      <c r="F40" s="56">
        <f>SUMIFS(Funcionamento!H$5:H$33,Funcionamento!$C$5:$C$33,1)</f>
        <v>23837411.857277457</v>
      </c>
      <c r="G40" s="56">
        <f>SUMIFS(Funcionamento!I$5:I$33,Funcionamento!$C$5:$C$33,1)</f>
        <v>24552534.212995782</v>
      </c>
      <c r="H40" s="56">
        <f>SUMIFS(Funcionamento!J$5:J$33,Funcionamento!$C$5:$C$33,1)</f>
        <v>25289110.23938565</v>
      </c>
      <c r="I40" s="56">
        <f>SUMIFS(Funcionamento!K$5:K$33,Funcionamento!$C$5:$C$33,1)</f>
        <v>25794892.44417337</v>
      </c>
      <c r="J40" s="56">
        <f>SUMIFS(Funcionamento!L$5:L$33,Funcionamento!$C$5:$C$33,1)</f>
        <v>26310790.293056838</v>
      </c>
      <c r="K40" s="56">
        <f>SUMIFS(Funcionamento!M$5:M$33,Funcionamento!$C$5:$C$33,1)</f>
        <v>27100114.001848541</v>
      </c>
    </row>
    <row r="41" spans="1:11" x14ac:dyDescent="0.25">
      <c r="A41" s="55" t="s">
        <v>15</v>
      </c>
      <c r="B41" s="56">
        <f>SUMIFS(Funcionamento!D$5:D$33,Funcionamento!$C$5:$C$33,2)</f>
        <v>4684575</v>
      </c>
      <c r="C41" s="56">
        <f>SUMIFS(Funcionamento!E$5:E$33,Funcionamento!$C$5:$C$33,2)</f>
        <v>4825112.25</v>
      </c>
      <c r="D41" s="56">
        <f>SUMIFS(Funcionamento!F$5:F$33,Funcionamento!$C$5:$C$33,2)</f>
        <v>4921614.4950000001</v>
      </c>
      <c r="E41" s="56">
        <f>SUMIFS(Funcionamento!G$5:G$33,Funcionamento!$C$5:$C$33,2)</f>
        <v>5020046.7849000003</v>
      </c>
      <c r="F41" s="56">
        <f>SUMIFS(Funcionamento!H$5:H$33,Funcionamento!$C$5:$C$33,2)</f>
        <v>5120447.7205980001</v>
      </c>
      <c r="G41" s="56">
        <f>SUMIFS(Funcionamento!I$5:I$33,Funcionamento!$C$5:$C$33,2)</f>
        <v>5274061.1522159399</v>
      </c>
      <c r="H41" s="56">
        <f>SUMIFS(Funcionamento!J$5:J$33,Funcionamento!$C$5:$C$33,2)</f>
        <v>5432282.9867824186</v>
      </c>
      <c r="I41" s="56">
        <f>SUMIFS(Funcionamento!K$5:K$33,Funcionamento!$C$5:$C$33,2)</f>
        <v>5540928.6465180675</v>
      </c>
      <c r="J41" s="56">
        <f>SUMIFS(Funcionamento!L$5:L$33,Funcionamento!$C$5:$C$33,2)</f>
        <v>5651747.2194484286</v>
      </c>
      <c r="K41" s="56">
        <f>SUMIFS(Funcionamento!M$5:M$33,Funcionamento!$C$5:$C$33,2)</f>
        <v>5821299.6360318819</v>
      </c>
    </row>
    <row r="42" spans="1:11" x14ac:dyDescent="0.25">
      <c r="A42" s="55" t="s">
        <v>19</v>
      </c>
      <c r="B42" s="56">
        <f>SUMIFS(Funcionamento!D$5:D$33,Funcionamento!$C$5:$C$33,3)</f>
        <v>2667150</v>
      </c>
      <c r="C42" s="56">
        <f>SUMIFS(Funcionamento!E$5:E$33,Funcionamento!$C$5:$C$33,3)</f>
        <v>2747164.5</v>
      </c>
      <c r="D42" s="56">
        <f>SUMIFS(Funcionamento!F$5:F$33,Funcionamento!$C$5:$C$33,3)</f>
        <v>2802107.79</v>
      </c>
      <c r="E42" s="56">
        <f>SUMIFS(Funcionamento!G$5:G$33,Funcionamento!$C$5:$C$33,3)</f>
        <v>2858149.9457999999</v>
      </c>
      <c r="F42" s="56">
        <f>SUMIFS(Funcionamento!H$5:H$33,Funcionamento!$C$5:$C$33,3)</f>
        <v>2915312.944716</v>
      </c>
      <c r="G42" s="56">
        <f>SUMIFS(Funcionamento!I$5:I$33,Funcionamento!$C$5:$C$33,3)</f>
        <v>3002772.3330574804</v>
      </c>
      <c r="H42" s="56">
        <f>SUMIFS(Funcionamento!J$5:J$33,Funcionamento!$C$5:$C$33,3)</f>
        <v>3092855.5030492051</v>
      </c>
      <c r="I42" s="56">
        <f>SUMIFS(Funcionamento!K$5:K$33,Funcionamento!$C$5:$C$33,3)</f>
        <v>3154712.6131101884</v>
      </c>
      <c r="J42" s="56">
        <f>SUMIFS(Funcionamento!L$5:L$33,Funcionamento!$C$5:$C$33,3)</f>
        <v>3217806.8653723928</v>
      </c>
      <c r="K42" s="56">
        <f>SUMIFS(Funcionamento!M$5:M$33,Funcionamento!$C$5:$C$33,3)</f>
        <v>3314341.0713335648</v>
      </c>
    </row>
    <row r="43" spans="1:11" x14ac:dyDescent="0.25">
      <c r="A43" s="57" t="s">
        <v>242</v>
      </c>
      <c r="B43" s="58">
        <f t="shared" ref="B43:K43" si="8">SUM(B40:B42)</f>
        <v>29160002.272727273</v>
      </c>
      <c r="C43" s="58">
        <f t="shared" si="8"/>
        <v>30034802.34090909</v>
      </c>
      <c r="D43" s="58">
        <f t="shared" si="8"/>
        <v>30635498.387727272</v>
      </c>
      <c r="E43" s="58">
        <f t="shared" si="8"/>
        <v>31248208.355481818</v>
      </c>
      <c r="F43" s="58">
        <f t="shared" si="8"/>
        <v>31873172.522591457</v>
      </c>
      <c r="G43" s="58">
        <f t="shared" si="8"/>
        <v>32829367.698269203</v>
      </c>
      <c r="H43" s="58">
        <f t="shared" si="8"/>
        <v>33814248.729217269</v>
      </c>
      <c r="I43" s="58">
        <f t="shared" si="8"/>
        <v>34490533.703801624</v>
      </c>
      <c r="J43" s="58">
        <f t="shared" si="8"/>
        <v>35180344.37787766</v>
      </c>
      <c r="K43" s="58">
        <f t="shared" si="8"/>
        <v>36235754.709213987</v>
      </c>
    </row>
    <row r="45" spans="1:11" x14ac:dyDescent="0.25">
      <c r="A45" s="441" t="s">
        <v>254</v>
      </c>
      <c r="B45" s="441"/>
      <c r="C45" s="441"/>
      <c r="D45" s="441"/>
      <c r="E45" s="441"/>
      <c r="F45" s="441"/>
      <c r="G45" s="441"/>
      <c r="H45" s="441"/>
      <c r="I45" s="441"/>
      <c r="J45" s="441"/>
      <c r="K45" s="441"/>
    </row>
    <row r="46" spans="1:11" x14ac:dyDescent="0.25">
      <c r="A46" s="54"/>
      <c r="B46" s="227" t="s">
        <v>59</v>
      </c>
      <c r="C46" s="227" t="s">
        <v>39</v>
      </c>
      <c r="D46" s="227" t="s">
        <v>40</v>
      </c>
      <c r="E46" s="227" t="s">
        <v>41</v>
      </c>
      <c r="F46" s="227" t="s">
        <v>42</v>
      </c>
      <c r="G46" s="227" t="s">
        <v>43</v>
      </c>
      <c r="H46" s="227" t="s">
        <v>44</v>
      </c>
      <c r="I46" s="227" t="s">
        <v>45</v>
      </c>
      <c r="J46" s="227" t="s">
        <v>46</v>
      </c>
      <c r="K46" s="227" t="s">
        <v>47</v>
      </c>
    </row>
    <row r="47" spans="1:11" x14ac:dyDescent="0.25">
      <c r="A47" s="55" t="s">
        <v>12</v>
      </c>
      <c r="B47" s="56">
        <f>SUMIFS('Investimento Geral'!C$5:C$32,'Investimento Geral'!$B$5:$B$32,1)</f>
        <v>40955000</v>
      </c>
      <c r="C47" s="56">
        <f>SUMIFS('Investimento Geral'!D$5:D$32,'Investimento Geral'!$B$5:$B$32,1)</f>
        <v>41774100</v>
      </c>
      <c r="D47" s="56">
        <f>SUMIFS('Investimento Geral'!E$5:E$32,'Investimento Geral'!$B$5:$B$32,1)</f>
        <v>42609582</v>
      </c>
      <c r="E47" s="56">
        <f>SUMIFS('Investimento Geral'!F$5:F$32,'Investimento Geral'!$B$5:$B$32,1)</f>
        <v>43461773.640000008</v>
      </c>
      <c r="F47" s="56">
        <f>SUMIFS('Investimento Geral'!G$5:G$32,'Investimento Geral'!$B$5:$B$32,1)</f>
        <v>44765626.849200003</v>
      </c>
      <c r="G47" s="56">
        <f>SUMIFS('Investimento Geral'!H$5:H$32,'Investimento Geral'!$B$5:$B$32,1)</f>
        <v>46108595.654675998</v>
      </c>
      <c r="H47" s="56">
        <f>SUMIFS('Investimento Geral'!I$5:I$32,'Investimento Geral'!$B$5:$B$32,1)</f>
        <v>47030767.567769527</v>
      </c>
      <c r="I47" s="56">
        <f>SUMIFS('Investimento Geral'!J$5:J$32,'Investimento Geral'!$B$5:$B$32,1)</f>
        <v>47971382.919124916</v>
      </c>
      <c r="J47" s="56">
        <f>SUMIFS('Investimento Geral'!K$5:K$32,'Investimento Geral'!$B$5:$B$32,1)</f>
        <v>49410524.406698659</v>
      </c>
      <c r="K47" s="56">
        <f>SUMIFS('Investimento Geral'!L$5:L$32,'Investimento Geral'!$B$5:$B$32,1)</f>
        <v>49410524.406698659</v>
      </c>
    </row>
    <row r="48" spans="1:11" x14ac:dyDescent="0.25">
      <c r="A48" s="55" t="s">
        <v>15</v>
      </c>
      <c r="B48" s="56">
        <f>SUMIFS('Investimento Geral'!C$5:C$32,'Investimento Geral'!$B$5:$B$32,2)</f>
        <v>46620000</v>
      </c>
      <c r="C48" s="56">
        <f>SUMIFS('Investimento Geral'!D$5:D$32,'Investimento Geral'!$B$5:$B$32,2)</f>
        <v>47552400</v>
      </c>
      <c r="D48" s="56">
        <f>SUMIFS('Investimento Geral'!E$5:E$32,'Investimento Geral'!$B$5:$B$32,2)</f>
        <v>48503448</v>
      </c>
      <c r="E48" s="56">
        <f>SUMIFS('Investimento Geral'!F$5:F$32,'Investimento Geral'!$B$5:$B$32,2)</f>
        <v>49473516.960000001</v>
      </c>
      <c r="F48" s="56">
        <f>SUMIFS('Investimento Geral'!G$5:G$32,'Investimento Geral'!$B$5:$B$32,2)</f>
        <v>50957722.468800008</v>
      </c>
      <c r="G48" s="56">
        <f>SUMIFS('Investimento Geral'!H$5:H$32,'Investimento Geral'!$B$5:$B$32,2)</f>
        <v>52486454.142864004</v>
      </c>
      <c r="H48" s="56">
        <f>SUMIFS('Investimento Geral'!I$5:I$32,'Investimento Geral'!$B$5:$B$32,2)</f>
        <v>53536183.225721285</v>
      </c>
      <c r="I48" s="56">
        <f>SUMIFS('Investimento Geral'!J$5:J$32,'Investimento Geral'!$B$5:$B$32,2)</f>
        <v>54606906.890235715</v>
      </c>
      <c r="J48" s="56">
        <f>SUMIFS('Investimento Geral'!K$5:K$32,'Investimento Geral'!$B$5:$B$32,2)</f>
        <v>56245114.096942782</v>
      </c>
      <c r="K48" s="56">
        <f>SUMIFS('Investimento Geral'!L$5:L$32,'Investimento Geral'!$B$5:$B$32,2)</f>
        <v>56245114.096942782</v>
      </c>
    </row>
    <row r="49" spans="1:11" x14ac:dyDescent="0.25">
      <c r="A49" s="55" t="s">
        <v>19</v>
      </c>
      <c r="B49" s="56">
        <f>SUMIFS('Investimento Geral'!C$5:C$32,'Investimento Geral'!$B$5:$B$32,3)</f>
        <v>135487181.81818181</v>
      </c>
      <c r="C49" s="56">
        <f>SUMIFS('Investimento Geral'!D$5:D$32,'Investimento Geral'!$B$5:$B$32,3)</f>
        <v>138196925.45454544</v>
      </c>
      <c r="D49" s="56">
        <f>SUMIFS('Investimento Geral'!E$5:E$32,'Investimento Geral'!$B$5:$B$32,3)</f>
        <v>140960863.96363634</v>
      </c>
      <c r="E49" s="56">
        <f>SUMIFS('Investimento Geral'!F$5:F$32,'Investimento Geral'!$B$5:$B$32,3)</f>
        <v>143780081.24290907</v>
      </c>
      <c r="F49" s="56">
        <f>SUMIFS('Investimento Geral'!G$5:G$32,'Investimento Geral'!$B$5:$B$32,3)</f>
        <v>148093483.68019634</v>
      </c>
      <c r="G49" s="56">
        <f>SUMIFS('Investimento Geral'!H$5:H$32,'Investimento Geral'!$B$5:$B$32,3)</f>
        <v>152536288.19060224</v>
      </c>
      <c r="H49" s="56">
        <f>SUMIFS('Investimento Geral'!I$5:I$32,'Investimento Geral'!$B$5:$B$32,3)</f>
        <v>155587013.95441431</v>
      </c>
      <c r="I49" s="56">
        <f>SUMIFS('Investimento Geral'!J$5:J$32,'Investimento Geral'!$B$5:$B$32,3)</f>
        <v>158698754.23350257</v>
      </c>
      <c r="J49" s="56">
        <f>SUMIFS('Investimento Geral'!K$5:K$32,'Investimento Geral'!$B$5:$B$32,3)</f>
        <v>163459716.8605077</v>
      </c>
      <c r="K49" s="56">
        <f>SUMIFS('Investimento Geral'!L$5:L$32,'Investimento Geral'!$B$5:$B$32,3)</f>
        <v>163459716.8605077</v>
      </c>
    </row>
    <row r="50" spans="1:11" x14ac:dyDescent="0.25">
      <c r="A50" s="57" t="s">
        <v>242</v>
      </c>
      <c r="B50" s="58">
        <f t="shared" ref="B50:K50" si="9">SUM(B47:B49)</f>
        <v>223062181.81818181</v>
      </c>
      <c r="C50" s="58">
        <f t="shared" si="9"/>
        <v>227523425.45454544</v>
      </c>
      <c r="D50" s="58">
        <f t="shared" si="9"/>
        <v>232073893.96363634</v>
      </c>
      <c r="E50" s="58">
        <f t="shared" si="9"/>
        <v>236715371.8429091</v>
      </c>
      <c r="F50" s="58">
        <f t="shared" si="9"/>
        <v>243816832.99819636</v>
      </c>
      <c r="G50" s="58">
        <f t="shared" si="9"/>
        <v>251131337.98814225</v>
      </c>
      <c r="H50" s="58">
        <f t="shared" si="9"/>
        <v>256153964.74790514</v>
      </c>
      <c r="I50" s="58">
        <f t="shared" si="9"/>
        <v>261277044.04286319</v>
      </c>
      <c r="J50" s="58">
        <f t="shared" si="9"/>
        <v>269115355.36414915</v>
      </c>
      <c r="K50" s="58">
        <f t="shared" si="9"/>
        <v>269115355.36414915</v>
      </c>
    </row>
    <row r="52" spans="1:11" x14ac:dyDescent="0.25">
      <c r="A52" s="441" t="s">
        <v>256</v>
      </c>
      <c r="B52" s="441"/>
      <c r="C52" s="441"/>
      <c r="D52" s="441"/>
      <c r="E52" s="441"/>
      <c r="F52" s="441"/>
      <c r="G52" s="441"/>
      <c r="H52" s="441"/>
      <c r="I52" s="441"/>
      <c r="J52" s="441"/>
      <c r="K52" s="441"/>
    </row>
    <row r="53" spans="1:11" x14ac:dyDescent="0.25">
      <c r="A53" s="54"/>
      <c r="B53" s="227" t="s">
        <v>59</v>
      </c>
      <c r="C53" s="227" t="s">
        <v>39</v>
      </c>
      <c r="D53" s="227" t="s">
        <v>40</v>
      </c>
      <c r="E53" s="227" t="s">
        <v>41</v>
      </c>
      <c r="F53" s="227" t="s">
        <v>42</v>
      </c>
      <c r="G53" s="227" t="s">
        <v>43</v>
      </c>
      <c r="H53" s="227" t="s">
        <v>44</v>
      </c>
      <c r="I53" s="227" t="s">
        <v>45</v>
      </c>
      <c r="J53" s="227" t="s">
        <v>46</v>
      </c>
      <c r="K53" s="227" t="s">
        <v>47</v>
      </c>
    </row>
    <row r="54" spans="1:11" x14ac:dyDescent="0.25">
      <c r="A54" s="55" t="s">
        <v>12</v>
      </c>
      <c r="B54" s="56">
        <f>'Output Despesa'!B33+'Output Despesa'!B40+'Output Despesa'!B47</f>
        <v>73951563.797727272</v>
      </c>
      <c r="C54" s="56">
        <f>'Output Despesa'!C33+'Output Despesa'!C40+'Output Despesa'!C47</f>
        <v>75648677.846409082</v>
      </c>
      <c r="D54" s="56">
        <f>'Output Despesa'!D33+'Output Despesa'!D40+'Output Despesa'!D47</f>
        <v>77161651.40333727</v>
      </c>
      <c r="E54" s="56">
        <f>'Output Despesa'!E33+'Output Despesa'!E40+'Output Despesa'!E47</f>
        <v>78821287.364410132</v>
      </c>
      <c r="F54" s="56">
        <f>'Output Despesa'!F33+'Output Despesa'!F40+'Output Despesa'!F47</f>
        <v>80952225.86909461</v>
      </c>
      <c r="G54" s="56">
        <f>'Output Despesa'!G33+'Output Despesa'!G40+'Output Despesa'!G47</f>
        <v>83257300.773541272</v>
      </c>
      <c r="H54" s="56">
        <f>'Output Despesa'!H33+'Output Despesa'!H40+'Output Despesa'!H47</f>
        <v>85293933.840200752</v>
      </c>
      <c r="I54" s="56">
        <f>'Output Despesa'!I33+'Output Despesa'!I40+'Output Despesa'!I47</f>
        <v>86999812.517004773</v>
      </c>
      <c r="J54" s="56">
        <f>'Output Despesa'!J33+'Output Despesa'!J40+'Output Despesa'!J47</f>
        <v>89285690.282304645</v>
      </c>
      <c r="K54" s="56">
        <f>'Output Despesa'!K33+'Output Despesa'!K40+'Output Despesa'!K47</f>
        <v>90346301.502747327</v>
      </c>
    </row>
    <row r="55" spans="1:11" x14ac:dyDescent="0.25">
      <c r="A55" s="55" t="s">
        <v>15</v>
      </c>
      <c r="B55" s="56">
        <f>'Output Despesa'!B34+'Output Despesa'!B41+'Output Despesa'!B48</f>
        <v>56240820.600000001</v>
      </c>
      <c r="C55" s="56">
        <f>'Output Despesa'!C34+'Output Despesa'!C41+'Output Despesa'!C48</f>
        <v>57412482.762000002</v>
      </c>
      <c r="D55" s="56">
        <f>'Output Despesa'!D34+'Output Despesa'!D41+'Output Despesa'!D48</f>
        <v>58560732.417240001</v>
      </c>
      <c r="E55" s="56">
        <f>'Output Despesa'!E34+'Output Despesa'!E41+'Output Despesa'!E48</f>
        <v>59783303.764807202</v>
      </c>
      <c r="F55" s="56">
        <f>'Output Despesa'!F34+'Output Despesa'!F41+'Output Despesa'!F48</f>
        <v>61526602.409902424</v>
      </c>
      <c r="G55" s="56">
        <f>'Output Despesa'!G34+'Output Despesa'!G41+'Output Despesa'!G48</f>
        <v>63317916.159994453</v>
      </c>
      <c r="H55" s="56">
        <f>'Output Despesa'!H34+'Output Despesa'!H41+'Output Despesa'!H48</f>
        <v>64692589.103365645</v>
      </c>
      <c r="I55" s="56">
        <f>'Output Despesa'!I34+'Output Despesa'!I41+'Output Despesa'!I48</f>
        <v>65986440.885432959</v>
      </c>
      <c r="J55" s="56">
        <f>'Output Despesa'!J34+'Output Despesa'!J41+'Output Despesa'!J48</f>
        <v>67881431.79878737</v>
      </c>
      <c r="K55" s="56">
        <f>'Output Despesa'!K34+'Output Despesa'!K41+'Output Despesa'!K48</f>
        <v>68170675.625018746</v>
      </c>
    </row>
    <row r="56" spans="1:11" x14ac:dyDescent="0.25">
      <c r="A56" s="55" t="s">
        <v>19</v>
      </c>
      <c r="B56" s="56">
        <f>'Output Despesa'!B35+'Output Despesa'!B42+'Output Despesa'!B49</f>
        <v>138822429.7681818</v>
      </c>
      <c r="C56" s="56">
        <f>'Output Despesa'!C35+'Output Despesa'!C42+'Output Despesa'!C49</f>
        <v>141625549.86354545</v>
      </c>
      <c r="D56" s="56">
        <f>'Output Despesa'!D35+'Output Despesa'!D42+'Output Despesa'!D49</f>
        <v>144458060.86081633</v>
      </c>
      <c r="E56" s="56">
        <f>'Output Despesa'!E35+'Output Despesa'!E42+'Output Despesa'!E49</f>
        <v>147354172.96910447</v>
      </c>
      <c r="F56" s="56">
        <f>'Output Despesa'!F35+'Output Despesa'!F42+'Output Despesa'!F49</f>
        <v>151746216.6587196</v>
      </c>
      <c r="G56" s="56">
        <f>'Output Despesa'!G35+'Output Despesa'!G42+'Output Despesa'!G49</f>
        <v>156291228.95814314</v>
      </c>
      <c r="H56" s="56">
        <f>'Output Despesa'!H35+'Output Despesa'!H42+'Output Despesa'!H49</f>
        <v>159454602.94498143</v>
      </c>
      <c r="I56" s="56">
        <f>'Output Despesa'!I35+'Output Despesa'!I42+'Output Despesa'!I49</f>
        <v>162643695.00388104</v>
      </c>
      <c r="J56" s="56">
        <f>'Output Despesa'!J35+'Output Despesa'!J42+'Output Despesa'!J49</f>
        <v>167487507.58708006</v>
      </c>
      <c r="K56" s="56">
        <f>'Output Despesa'!K35+'Output Despesa'!K42+'Output Despesa'!K49</f>
        <v>167600241.47026524</v>
      </c>
    </row>
    <row r="57" spans="1:11" x14ac:dyDescent="0.25">
      <c r="A57" s="57" t="s">
        <v>242</v>
      </c>
      <c r="B57" s="56">
        <f>'Output Despesa'!B36+'Output Despesa'!B43+'Output Despesa'!B50</f>
        <v>269014814.16590905</v>
      </c>
      <c r="C57" s="56">
        <f>'Output Despesa'!C36+'Output Despesa'!C43+'Output Despesa'!C50</f>
        <v>274686710.47195452</v>
      </c>
      <c r="D57" s="56">
        <f>'Output Despesa'!D36+'Output Despesa'!D43+'Output Despesa'!D50</f>
        <v>280180444.68139362</v>
      </c>
      <c r="E57" s="56">
        <f>'Output Despesa'!E36+'Output Despesa'!E43+'Output Despesa'!E50</f>
        <v>285958764.0983218</v>
      </c>
      <c r="F57" s="56">
        <f>'Output Despesa'!F36+'Output Despesa'!F43+'Output Despesa'!F50</f>
        <v>294225044.93771666</v>
      </c>
      <c r="G57" s="56">
        <f>'Output Despesa'!G36+'Output Despesa'!G43+'Output Despesa'!G50</f>
        <v>302866445.89167887</v>
      </c>
      <c r="H57" s="56">
        <f>'Output Despesa'!H36+'Output Despesa'!H43+'Output Despesa'!H50</f>
        <v>309441125.88854784</v>
      </c>
      <c r="I57" s="56">
        <f>'Output Despesa'!I36+'Output Despesa'!I43+'Output Despesa'!I50</f>
        <v>315629948.40631878</v>
      </c>
      <c r="J57" s="56">
        <f>'Output Despesa'!J36+'Output Despesa'!J43+'Output Despesa'!J50</f>
        <v>324654629.66817212</v>
      </c>
      <c r="K57" s="56">
        <f>'Output Despesa'!K36+'Output Despesa'!K43+'Output Despesa'!K50</f>
        <v>326117218.59803134</v>
      </c>
    </row>
    <row r="62" spans="1:11" x14ac:dyDescent="0.25">
      <c r="A62" s="438" t="s">
        <v>257</v>
      </c>
      <c r="B62" s="439"/>
      <c r="C62" s="439"/>
      <c r="D62" s="440"/>
      <c r="E62" s="62"/>
    </row>
    <row r="63" spans="1:11" x14ac:dyDescent="0.25">
      <c r="A63" s="55"/>
      <c r="B63" s="227" t="s">
        <v>12</v>
      </c>
      <c r="C63" s="227" t="s">
        <v>15</v>
      </c>
      <c r="D63" s="227" t="s">
        <v>19</v>
      </c>
    </row>
    <row r="64" spans="1:11" x14ac:dyDescent="0.25">
      <c r="A64" s="55" t="s">
        <v>14</v>
      </c>
      <c r="B64" s="47">
        <f>SUM('Output Despesa'!$B33:$K33)</f>
        <v>124783124.1127263</v>
      </c>
      <c r="C64" s="47">
        <f>SUM('Output Despesa'!$B34:$K34)</f>
        <v>55054019.75354749</v>
      </c>
      <c r="D64" s="47">
        <f>SUM('Output Despesa'!$B35:$K35)</f>
        <v>7451306.2592761945</v>
      </c>
    </row>
    <row r="65" spans="1:4" x14ac:dyDescent="0.25">
      <c r="A65" s="55" t="s">
        <v>5</v>
      </c>
      <c r="B65" s="47">
        <f>SUM('Output Despesa'!$B40:$K40)</f>
        <v>243437443.6398831</v>
      </c>
      <c r="C65" s="47">
        <f>SUM('Output Despesa'!$B41:$K41)</f>
        <v>52292115.891494736</v>
      </c>
      <c r="D65" s="47">
        <f>SUM('Output Despesa'!$B42:$K42)</f>
        <v>29772373.566438835</v>
      </c>
    </row>
    <row r="66" spans="1:4" x14ac:dyDescent="0.25">
      <c r="A66" s="55" t="s">
        <v>254</v>
      </c>
      <c r="B66" s="47">
        <f>SUM('Output Despesa'!$B47:$K47)</f>
        <v>453497877.44416773</v>
      </c>
      <c r="C66" s="47">
        <f>SUM('Output Despesa'!$B48:$K48)</f>
        <v>516226859.88150662</v>
      </c>
      <c r="D66" s="47">
        <f>SUM('Output Despesa'!$B49:$K49)</f>
        <v>1500260026.2590036</v>
      </c>
    </row>
    <row r="67" spans="1:4" x14ac:dyDescent="0.25">
      <c r="A67" s="55" t="s">
        <v>242</v>
      </c>
      <c r="B67" s="55">
        <f>SUM(B64:B66)</f>
        <v>821718445.19677711</v>
      </c>
      <c r="C67" s="55">
        <f>SUM(C64:C66)</f>
        <v>623572995.52654886</v>
      </c>
      <c r="D67" s="55">
        <f>SUM(D64:D66)</f>
        <v>1537483706.0847187</v>
      </c>
    </row>
  </sheetData>
  <mergeCells count="12">
    <mergeCell ref="A62:D62"/>
    <mergeCell ref="A1:K1"/>
    <mergeCell ref="A30:K30"/>
    <mergeCell ref="A2:K2"/>
    <mergeCell ref="A9:K9"/>
    <mergeCell ref="A16:K16"/>
    <mergeCell ref="A23:K23"/>
    <mergeCell ref="A8:K8"/>
    <mergeCell ref="A31:K31"/>
    <mergeCell ref="A38:K38"/>
    <mergeCell ref="A45:K45"/>
    <mergeCell ref="A52:K52"/>
  </mergeCells>
  <pageMargins left="0.511811024" right="0.511811024" top="0.78740157499999996" bottom="0.78740157499999996" header="0.31496062000000002" footer="0.31496062000000002"/>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499984740745262"/>
  </sheetPr>
  <dimension ref="A2:Q19"/>
  <sheetViews>
    <sheetView showGridLines="0" workbookViewId="0"/>
  </sheetViews>
  <sheetFormatPr defaultRowHeight="15" x14ac:dyDescent="0.25"/>
  <cols>
    <col min="1" max="1" width="24.5703125" bestFit="1" customWidth="1"/>
    <col min="2" max="3" width="21.7109375" bestFit="1" customWidth="1"/>
    <col min="4" max="4" width="20" bestFit="1" customWidth="1"/>
    <col min="5" max="5" width="25.42578125" customWidth="1"/>
    <col min="6" max="11" width="20" bestFit="1" customWidth="1"/>
  </cols>
  <sheetData>
    <row r="2" spans="1:11" x14ac:dyDescent="0.25">
      <c r="A2" s="18"/>
      <c r="B2">
        <v>2017</v>
      </c>
      <c r="C2">
        <f>B2+1</f>
        <v>2018</v>
      </c>
      <c r="D2">
        <f>C2+1</f>
        <v>2019</v>
      </c>
      <c r="E2">
        <f t="shared" ref="E2:J2" si="0">D2+1</f>
        <v>2020</v>
      </c>
      <c r="F2">
        <f t="shared" si="0"/>
        <v>2021</v>
      </c>
      <c r="G2">
        <f t="shared" si="0"/>
        <v>2022</v>
      </c>
      <c r="H2">
        <f t="shared" si="0"/>
        <v>2023</v>
      </c>
      <c r="I2">
        <f t="shared" si="0"/>
        <v>2024</v>
      </c>
      <c r="J2">
        <f t="shared" si="0"/>
        <v>2025</v>
      </c>
      <c r="K2">
        <f>J2+1</f>
        <v>2026</v>
      </c>
    </row>
    <row r="3" spans="1:11" x14ac:dyDescent="0.25">
      <c r="A3" t="s">
        <v>258</v>
      </c>
      <c r="B3" s="77">
        <f>'Output Despesa'!B7</f>
        <v>473158762.36136365</v>
      </c>
      <c r="C3" s="77">
        <f>'Output Despesa'!C7</f>
        <v>483396548.92677271</v>
      </c>
      <c r="D3" s="77">
        <f>'Output Despesa'!D7</f>
        <v>493064479.90530813</v>
      </c>
      <c r="E3" s="77">
        <f>'Output Despesa'!E7</f>
        <v>503384642.59194922</v>
      </c>
      <c r="F3" s="77">
        <f>'Output Despesa'!F7</f>
        <v>517656099.08580834</v>
      </c>
      <c r="G3" s="77">
        <f>'Output Despesa'!G7</f>
        <v>532698963.5987559</v>
      </c>
      <c r="H3" s="77">
        <f>'Output Despesa'!H7</f>
        <v>544721582.672315</v>
      </c>
      <c r="I3" s="77">
        <f>'Output Despesa'!I7</f>
        <v>555616014.32576132</v>
      </c>
      <c r="J3" s="77">
        <f>'Output Despesa'!J7</f>
        <v>571107442.03156877</v>
      </c>
      <c r="K3" s="77">
        <f>'Output Despesa'!K7</f>
        <v>574980497.22854471</v>
      </c>
    </row>
    <row r="4" spans="1:11" x14ac:dyDescent="0.25">
      <c r="A4" t="s">
        <v>259</v>
      </c>
      <c r="B4" s="77">
        <f ca="1">'Output Financiamento'!B8</f>
        <v>118038457.98333332</v>
      </c>
      <c r="C4" s="77">
        <f ca="1">'Output Financiamento'!C8</f>
        <v>157926370.55783334</v>
      </c>
      <c r="D4" s="77">
        <f ca="1">'Output Financiamento'!D8</f>
        <v>91954881.222323328</v>
      </c>
      <c r="E4" s="77">
        <f ca="1">'Output Financiamento'!E8</f>
        <v>67083632.10010314</v>
      </c>
      <c r="F4" s="77">
        <f ca="1">'Output Financiamento'!F8</f>
        <v>68344607.995438531</v>
      </c>
      <c r="G4" s="77">
        <f ca="1">'Output Financiamento'!G8</f>
        <v>70273901.115301698</v>
      </c>
      <c r="H4" s="77">
        <f ca="1">'Output Financiamento'!H8</f>
        <v>72261073.028760746</v>
      </c>
      <c r="I4" s="77">
        <f ca="1">'Output Financiamento'!I8</f>
        <v>73625597.742669299</v>
      </c>
      <c r="J4" s="77">
        <f ca="1">'Output Financiamento'!J8</f>
        <v>75017412.950856</v>
      </c>
      <c r="K4" s="77">
        <f ca="1">'Output Financiamento'!K8</f>
        <v>77146890.21938169</v>
      </c>
    </row>
    <row r="5" spans="1:11" x14ac:dyDescent="0.25">
      <c r="A5" t="s">
        <v>260</v>
      </c>
      <c r="B5" s="77">
        <f ca="1">-B3+B4</f>
        <v>-355120304.3780303</v>
      </c>
      <c r="C5" s="77">
        <f t="shared" ref="C5:K5" ca="1" si="1">-C3+C4</f>
        <v>-325470178.3689394</v>
      </c>
      <c r="D5" s="77">
        <f t="shared" ca="1" si="1"/>
        <v>-401109598.68298483</v>
      </c>
      <c r="E5" s="77">
        <f t="shared" ca="1" si="1"/>
        <v>-436301010.49184608</v>
      </c>
      <c r="F5" s="77">
        <f t="shared" ca="1" si="1"/>
        <v>-449311491.09036982</v>
      </c>
      <c r="G5" s="77">
        <f t="shared" ca="1" si="1"/>
        <v>-462425062.48345423</v>
      </c>
      <c r="H5" s="77">
        <f t="shared" ca="1" si="1"/>
        <v>-472460509.64355427</v>
      </c>
      <c r="I5" s="77">
        <f t="shared" ca="1" si="1"/>
        <v>-481990416.58309203</v>
      </c>
      <c r="J5" s="77">
        <f t="shared" ca="1" si="1"/>
        <v>-496090029.0807128</v>
      </c>
      <c r="K5" s="77">
        <f t="shared" ca="1" si="1"/>
        <v>-497833607.00916302</v>
      </c>
    </row>
    <row r="6" spans="1:11" x14ac:dyDescent="0.25">
      <c r="A6" s="18"/>
      <c r="B6">
        <v>2017</v>
      </c>
      <c r="C6">
        <f>B6+1</f>
        <v>2018</v>
      </c>
      <c r="D6">
        <f>C6+1</f>
        <v>2019</v>
      </c>
      <c r="E6">
        <f t="shared" ref="E6:J6" si="2">D6+1</f>
        <v>2020</v>
      </c>
      <c r="F6">
        <f t="shared" si="2"/>
        <v>2021</v>
      </c>
      <c r="G6">
        <f t="shared" si="2"/>
        <v>2022</v>
      </c>
      <c r="H6">
        <f t="shared" si="2"/>
        <v>2023</v>
      </c>
      <c r="I6">
        <f t="shared" si="2"/>
        <v>2024</v>
      </c>
      <c r="J6">
        <f t="shared" si="2"/>
        <v>2025</v>
      </c>
      <c r="K6">
        <f>J6+1</f>
        <v>2026</v>
      </c>
    </row>
    <row r="7" spans="1:11" x14ac:dyDescent="0.25">
      <c r="A7" t="s">
        <v>261</v>
      </c>
      <c r="B7" s="77">
        <f>'Output Despesa'!B14</f>
        <v>73951563.797727272</v>
      </c>
      <c r="C7" s="77">
        <f>'Output Despesa'!C14</f>
        <v>75648677.846409082</v>
      </c>
      <c r="D7" s="77">
        <f>'Output Despesa'!D14</f>
        <v>77161651.40333727</v>
      </c>
      <c r="E7" s="77">
        <f>'Output Despesa'!E14</f>
        <v>78821287.364410132</v>
      </c>
      <c r="F7" s="77">
        <f>'Output Despesa'!F14</f>
        <v>80952225.86909461</v>
      </c>
      <c r="G7" s="77">
        <f>'Output Despesa'!G14</f>
        <v>83257300.773541272</v>
      </c>
      <c r="H7" s="77">
        <f>'Output Despesa'!H14</f>
        <v>85293933.840200752</v>
      </c>
      <c r="I7" s="77">
        <f>'Output Despesa'!I14</f>
        <v>86999812.517004773</v>
      </c>
      <c r="J7" s="77">
        <f>'Output Despesa'!J14</f>
        <v>89285690.282304645</v>
      </c>
      <c r="K7" s="77">
        <f>'Output Despesa'!K14</f>
        <v>90346301.502747327</v>
      </c>
    </row>
    <row r="8" spans="1:11" x14ac:dyDescent="0.25">
      <c r="A8" t="s">
        <v>259</v>
      </c>
      <c r="B8" s="77">
        <f ca="1">'Output Financiamento'!B8</f>
        <v>118038457.98333332</v>
      </c>
      <c r="C8" s="77">
        <f ca="1">'Output Financiamento'!C8</f>
        <v>157926370.55783334</v>
      </c>
      <c r="D8" s="77">
        <f ca="1">'Output Financiamento'!D8</f>
        <v>91954881.222323328</v>
      </c>
      <c r="E8" s="77">
        <f ca="1">'Output Financiamento'!E8</f>
        <v>67083632.10010314</v>
      </c>
      <c r="F8" s="77">
        <f ca="1">'Output Financiamento'!F8</f>
        <v>68344607.995438531</v>
      </c>
      <c r="G8" s="77">
        <f ca="1">'Output Financiamento'!G8</f>
        <v>70273901.115301698</v>
      </c>
      <c r="H8" s="77">
        <f ca="1">'Output Financiamento'!H8</f>
        <v>72261073.028760746</v>
      </c>
      <c r="I8" s="77">
        <f ca="1">'Output Financiamento'!I8</f>
        <v>73625597.742669299</v>
      </c>
      <c r="J8" s="77">
        <f ca="1">'Output Financiamento'!J8</f>
        <v>75017412.950856</v>
      </c>
      <c r="K8" s="77">
        <f ca="1">'Output Financiamento'!K8</f>
        <v>77146890.21938169</v>
      </c>
    </row>
    <row r="9" spans="1:11" x14ac:dyDescent="0.25">
      <c r="A9" t="s">
        <v>260</v>
      </c>
      <c r="B9" s="77">
        <f ca="1">-B7+B8</f>
        <v>44086894.185606048</v>
      </c>
      <c r="C9" s="77">
        <f t="shared" ref="C9" ca="1" si="3">-C7+C8</f>
        <v>82277692.711424261</v>
      </c>
      <c r="D9" s="77">
        <f t="shared" ref="D9" ca="1" si="4">-D7+D8</f>
        <v>14793229.818986058</v>
      </c>
      <c r="E9" s="77">
        <f t="shared" ref="E9" ca="1" si="5">-E7+E8</f>
        <v>-11737655.264306992</v>
      </c>
      <c r="F9" s="77">
        <f t="shared" ref="F9" ca="1" si="6">-F7+F8</f>
        <v>-12607617.873656079</v>
      </c>
      <c r="G9" s="77">
        <f t="shared" ref="G9" ca="1" si="7">-G7+G8</f>
        <v>-12983399.658239573</v>
      </c>
      <c r="H9" s="77">
        <f t="shared" ref="H9" ca="1" si="8">-H7+H8</f>
        <v>-13032860.811440006</v>
      </c>
      <c r="I9" s="77">
        <f t="shared" ref="I9" ca="1" si="9">-I7+I8</f>
        <v>-13374214.774335474</v>
      </c>
      <c r="J9" s="77">
        <f t="shared" ref="J9" ca="1" si="10">-J7+J8</f>
        <v>-14268277.331448644</v>
      </c>
      <c r="K9" s="77">
        <f t="shared" ref="K9" ca="1" si="11">-K7+K8</f>
        <v>-13199411.283365637</v>
      </c>
    </row>
    <row r="10" spans="1:11" x14ac:dyDescent="0.25">
      <c r="B10" s="77"/>
      <c r="C10" s="77"/>
      <c r="D10" s="77"/>
      <c r="E10" s="77"/>
      <c r="F10" s="77"/>
      <c r="G10" s="77"/>
      <c r="H10" s="77"/>
      <c r="I10" s="77"/>
      <c r="J10" s="77"/>
      <c r="K10" s="77"/>
    </row>
    <row r="11" spans="1:11" x14ac:dyDescent="0.25">
      <c r="A11" s="18"/>
      <c r="B11">
        <v>2017</v>
      </c>
      <c r="C11">
        <f>B11+1</f>
        <v>2018</v>
      </c>
      <c r="D11">
        <f>C11+1</f>
        <v>2019</v>
      </c>
      <c r="E11">
        <f t="shared" ref="E11:J11" si="12">D11+1</f>
        <v>2020</v>
      </c>
      <c r="F11">
        <f t="shared" si="12"/>
        <v>2021</v>
      </c>
      <c r="G11">
        <f t="shared" si="12"/>
        <v>2022</v>
      </c>
      <c r="H11">
        <f t="shared" si="12"/>
        <v>2023</v>
      </c>
      <c r="I11">
        <f t="shared" si="12"/>
        <v>2024</v>
      </c>
      <c r="J11">
        <f t="shared" si="12"/>
        <v>2025</v>
      </c>
      <c r="K11">
        <f>J11+1</f>
        <v>2026</v>
      </c>
    </row>
    <row r="12" spans="1:11" x14ac:dyDescent="0.25">
      <c r="A12" t="s">
        <v>262</v>
      </c>
      <c r="B12" s="77">
        <f>'Output Despesa'!B21+B7</f>
        <v>204143948.19545454</v>
      </c>
      <c r="C12" s="77">
        <f>'Output Despesa'!C21+C7</f>
        <v>208709838.45481819</v>
      </c>
      <c r="D12" s="77">
        <f>'Output Despesa'!D21+D7</f>
        <v>212884035.22391453</v>
      </c>
      <c r="E12" s="77">
        <f>'Output Despesa'!E21+E7</f>
        <v>217425878.49362746</v>
      </c>
      <c r="F12" s="77">
        <f>'Output Despesa'!F21+F7</f>
        <v>223431054.14809167</v>
      </c>
      <c r="G12" s="77">
        <f>'Output Despesa'!G21+G7</f>
        <v>229832517.707077</v>
      </c>
      <c r="H12" s="77">
        <f>'Output Despesa'!H21+H7</f>
        <v>235280456.78376713</v>
      </c>
      <c r="I12" s="77">
        <f>'Output Despesa'!I21+I7</f>
        <v>239986065.91944253</v>
      </c>
      <c r="J12" s="77">
        <f>'Output Despesa'!J21+J7</f>
        <v>246452812.36339664</v>
      </c>
      <c r="K12" s="77">
        <f>'Output Despesa'!K21+K7</f>
        <v>248863278.6305134</v>
      </c>
    </row>
    <row r="13" spans="1:11" x14ac:dyDescent="0.25">
      <c r="A13" t="s">
        <v>259</v>
      </c>
      <c r="B13" s="77">
        <f ca="1">'Output Financiamento'!B8</f>
        <v>118038457.98333332</v>
      </c>
      <c r="C13" s="77">
        <f ca="1">'Output Financiamento'!C8</f>
        <v>157926370.55783334</v>
      </c>
      <c r="D13" s="77">
        <f ca="1">'Output Financiamento'!D8</f>
        <v>91954881.222323328</v>
      </c>
      <c r="E13" s="77">
        <f ca="1">'Output Financiamento'!E8</f>
        <v>67083632.10010314</v>
      </c>
      <c r="F13" s="77">
        <f ca="1">'Output Financiamento'!F8</f>
        <v>68344607.995438531</v>
      </c>
      <c r="G13" s="77">
        <f ca="1">'Output Financiamento'!G8</f>
        <v>70273901.115301698</v>
      </c>
      <c r="H13" s="77">
        <f ca="1">'Output Financiamento'!H8</f>
        <v>72261073.028760746</v>
      </c>
      <c r="I13" s="77">
        <f ca="1">'Output Financiamento'!I8</f>
        <v>73625597.742669299</v>
      </c>
      <c r="J13" s="77">
        <f ca="1">'Output Financiamento'!J8</f>
        <v>75017412.950856</v>
      </c>
      <c r="K13" s="77">
        <f ca="1">'Output Financiamento'!K8</f>
        <v>77146890.21938169</v>
      </c>
    </row>
    <row r="14" spans="1:11" x14ac:dyDescent="0.25">
      <c r="A14" t="s">
        <v>260</v>
      </c>
      <c r="B14" s="77">
        <f ca="1">-B12+B13</f>
        <v>-86105490.212121218</v>
      </c>
      <c r="C14" s="77">
        <f t="shared" ref="C14" ca="1" si="13">-C12+C13</f>
        <v>-50783467.896984845</v>
      </c>
      <c r="D14" s="77">
        <f t="shared" ref="D14" ca="1" si="14">-D12+D13</f>
        <v>-120929154.00159121</v>
      </c>
      <c r="E14" s="77">
        <f t="shared" ref="E14" ca="1" si="15">-E12+E13</f>
        <v>-150342246.39352432</v>
      </c>
      <c r="F14" s="77">
        <f t="shared" ref="F14" ca="1" si="16">-F12+F13</f>
        <v>-155086446.15265316</v>
      </c>
      <c r="G14" s="77">
        <f t="shared" ref="G14" ca="1" si="17">-G12+G13</f>
        <v>-159558616.5917753</v>
      </c>
      <c r="H14" s="77">
        <f t="shared" ref="H14" ca="1" si="18">-H12+H13</f>
        <v>-163019383.75500637</v>
      </c>
      <c r="I14" s="77">
        <f t="shared" ref="I14" ca="1" si="19">-I12+I13</f>
        <v>-166360468.17677325</v>
      </c>
      <c r="J14" s="77">
        <f t="shared" ref="J14" ca="1" si="20">-J12+J13</f>
        <v>-171435399.41254064</v>
      </c>
      <c r="K14" s="77">
        <f t="shared" ref="K14" ca="1" si="21">-K12+K13</f>
        <v>-171716388.41113171</v>
      </c>
    </row>
    <row r="15" spans="1:11" x14ac:dyDescent="0.25">
      <c r="B15" s="77"/>
      <c r="C15" s="77"/>
      <c r="D15" s="77"/>
      <c r="E15" s="77"/>
      <c r="F15" s="77"/>
      <c r="G15" s="77"/>
      <c r="H15" s="77"/>
      <c r="I15" s="77"/>
      <c r="J15" s="77"/>
      <c r="K15" s="77"/>
    </row>
    <row r="16" spans="1:11" x14ac:dyDescent="0.25">
      <c r="A16" s="18"/>
      <c r="B16">
        <v>2017</v>
      </c>
      <c r="C16">
        <f>B16+1</f>
        <v>2018</v>
      </c>
      <c r="D16">
        <f>C16+1</f>
        <v>2019</v>
      </c>
      <c r="E16">
        <f t="shared" ref="E16:J16" si="22">D16+1</f>
        <v>2020</v>
      </c>
      <c r="F16">
        <f t="shared" si="22"/>
        <v>2021</v>
      </c>
      <c r="G16">
        <f t="shared" si="22"/>
        <v>2022</v>
      </c>
      <c r="H16">
        <f t="shared" si="22"/>
        <v>2023</v>
      </c>
      <c r="I16">
        <f t="shared" si="22"/>
        <v>2024</v>
      </c>
      <c r="J16">
        <f t="shared" si="22"/>
        <v>2025</v>
      </c>
      <c r="K16">
        <f>J16+1</f>
        <v>2026</v>
      </c>
    </row>
    <row r="17" spans="1:17" x14ac:dyDescent="0.25">
      <c r="A17" t="s">
        <v>263</v>
      </c>
      <c r="B17" s="77">
        <f>'Output Despesa'!B28+B12</f>
        <v>473158762.36136359</v>
      </c>
      <c r="C17" s="77">
        <f>'Output Despesa'!C28+C12</f>
        <v>483396548.92677271</v>
      </c>
      <c r="D17" s="77">
        <f>'Output Despesa'!D28+D12</f>
        <v>493064479.90530813</v>
      </c>
      <c r="E17" s="77">
        <f>'Output Despesa'!E28+E12</f>
        <v>503384642.59194922</v>
      </c>
      <c r="F17" s="77">
        <f>'Output Despesa'!F28+F12</f>
        <v>517656099.08580834</v>
      </c>
      <c r="G17" s="77">
        <f>'Output Despesa'!G28+G12</f>
        <v>532698963.59875584</v>
      </c>
      <c r="H17" s="77">
        <f>'Output Despesa'!H28+H12</f>
        <v>544721582.672315</v>
      </c>
      <c r="I17" s="77">
        <f>'Output Despesa'!I28+I12</f>
        <v>555616014.32576132</v>
      </c>
      <c r="J17" s="77">
        <f>'Output Despesa'!J28+J12</f>
        <v>571107442.03156877</v>
      </c>
      <c r="K17" s="77">
        <f>'Output Despesa'!K28+K12</f>
        <v>574980497.22854471</v>
      </c>
    </row>
    <row r="18" spans="1:17" x14ac:dyDescent="0.25">
      <c r="A18" t="s">
        <v>259</v>
      </c>
      <c r="B18" s="77">
        <f ca="1">'Output Financiamento'!B8</f>
        <v>118038457.98333332</v>
      </c>
      <c r="C18" s="77">
        <f ca="1">'Output Financiamento'!C8</f>
        <v>157926370.55783334</v>
      </c>
      <c r="D18" s="77">
        <f ca="1">'Output Financiamento'!D8</f>
        <v>91954881.222323328</v>
      </c>
      <c r="E18" s="77">
        <f ca="1">'Output Financiamento'!E8</f>
        <v>67083632.10010314</v>
      </c>
      <c r="F18" s="77">
        <f ca="1">'Output Financiamento'!F8</f>
        <v>68344607.995438531</v>
      </c>
      <c r="G18" s="77">
        <f ca="1">'Output Financiamento'!G8</f>
        <v>70273901.115301698</v>
      </c>
      <c r="H18" s="77">
        <f ca="1">'Output Financiamento'!H8</f>
        <v>72261073.028760746</v>
      </c>
      <c r="I18" s="77">
        <f ca="1">'Output Financiamento'!I8</f>
        <v>73625597.742669299</v>
      </c>
      <c r="J18" s="77">
        <f ca="1">'Output Financiamento'!J8</f>
        <v>75017412.950856</v>
      </c>
      <c r="K18" s="77">
        <f ca="1">'Output Financiamento'!K8</f>
        <v>77146890.21938169</v>
      </c>
    </row>
    <row r="19" spans="1:17" x14ac:dyDescent="0.25">
      <c r="A19" t="s">
        <v>260</v>
      </c>
      <c r="B19" s="77">
        <f ca="1">-B17+B18</f>
        <v>-355120304.3780303</v>
      </c>
      <c r="C19" s="77">
        <f t="shared" ref="C19" ca="1" si="23">-C17+C18</f>
        <v>-325470178.3689394</v>
      </c>
      <c r="D19" s="77">
        <f t="shared" ref="D19" ca="1" si="24">-D17+D18</f>
        <v>-401109598.68298483</v>
      </c>
      <c r="E19" s="77">
        <f t="shared" ref="E19" ca="1" si="25">-E17+E18</f>
        <v>-436301010.49184608</v>
      </c>
      <c r="F19" s="77">
        <f t="shared" ref="F19" ca="1" si="26">-F17+F18</f>
        <v>-449311491.09036982</v>
      </c>
      <c r="G19" s="77">
        <f t="shared" ref="G19" ca="1" si="27">-G17+G18</f>
        <v>-462425062.48345411</v>
      </c>
      <c r="H19" s="77">
        <f t="shared" ref="H19" ca="1" si="28">-H17+H18</f>
        <v>-472460509.64355427</v>
      </c>
      <c r="I19" s="77">
        <f t="shared" ref="I19" ca="1" si="29">-I17+I18</f>
        <v>-481990416.58309203</v>
      </c>
      <c r="J19" s="77">
        <f t="shared" ref="J19" ca="1" si="30">-J17+J18</f>
        <v>-496090029.0807128</v>
      </c>
      <c r="K19" s="77">
        <f t="shared" ref="K19" ca="1" si="31">-K17+K18</f>
        <v>-497833607.00916302</v>
      </c>
      <c r="Q19" t="s">
        <v>264</v>
      </c>
    </row>
  </sheetData>
  <pageMargins left="0.511811024" right="0.511811024" top="0.78740157499999996" bottom="0.78740157499999996" header="0.31496062000000002" footer="0.31496062000000002"/>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sheetPr>
  <dimension ref="A1:Y121"/>
  <sheetViews>
    <sheetView showGridLines="0" tabSelected="1" zoomScale="76" zoomScaleNormal="100" workbookViewId="0"/>
  </sheetViews>
  <sheetFormatPr defaultRowHeight="15" x14ac:dyDescent="0.25"/>
  <sheetData>
    <row r="1" spans="1:4" s="74" customFormat="1" ht="23.25" x14ac:dyDescent="0.35">
      <c r="A1" s="75" t="s">
        <v>265</v>
      </c>
      <c r="B1" s="76"/>
      <c r="C1" s="76"/>
      <c r="D1" s="76"/>
    </row>
    <row r="56" spans="1:1" s="74" customFormat="1" ht="23.25" x14ac:dyDescent="0.35">
      <c r="A56" s="75" t="s">
        <v>266</v>
      </c>
    </row>
    <row r="77" spans="1:1" s="74" customFormat="1" ht="23.25" x14ac:dyDescent="0.35">
      <c r="A77" s="75" t="s">
        <v>260</v>
      </c>
    </row>
    <row r="89" spans="25:25" x14ac:dyDescent="0.25">
      <c r="Y89" t="s">
        <v>154</v>
      </c>
    </row>
    <row r="120" spans="3:13" x14ac:dyDescent="0.25">
      <c r="C120" s="445"/>
      <c r="D120" s="445"/>
      <c r="E120" s="445"/>
      <c r="F120" s="445"/>
      <c r="G120" s="445"/>
      <c r="H120" s="445"/>
      <c r="I120" s="445"/>
      <c r="J120" s="445"/>
      <c r="K120" s="445"/>
      <c r="L120" s="445"/>
      <c r="M120" s="445"/>
    </row>
    <row r="121" spans="3:13" x14ac:dyDescent="0.25">
      <c r="C121" s="445"/>
      <c r="D121" s="445"/>
      <c r="E121" s="445"/>
      <c r="F121" s="445"/>
      <c r="G121" s="445"/>
      <c r="H121" s="445"/>
      <c r="I121" s="445"/>
      <c r="J121" s="445"/>
      <c r="K121" s="445"/>
      <c r="L121" s="445"/>
      <c r="M121" s="445"/>
    </row>
  </sheetData>
  <mergeCells count="1">
    <mergeCell ref="C120:M12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H27"/>
  <sheetViews>
    <sheetView showGridLines="0" zoomScale="90" zoomScaleNormal="90" workbookViewId="0">
      <selection activeCell="A27" sqref="A27"/>
    </sheetView>
  </sheetViews>
  <sheetFormatPr defaultColWidth="8.85546875" defaultRowHeight="15" x14ac:dyDescent="0.25"/>
  <cols>
    <col min="1" max="1" width="8.85546875" style="234"/>
    <col min="2" max="2" width="19" style="234" bestFit="1" customWidth="1"/>
    <col min="3" max="3" width="10.7109375" style="234" bestFit="1" customWidth="1"/>
    <col min="4" max="4" width="5.85546875" style="234" customWidth="1"/>
    <col min="5" max="5" width="47.7109375" style="234" bestFit="1" customWidth="1"/>
    <col min="6" max="6" width="40.28515625" style="234" bestFit="1" customWidth="1"/>
    <col min="7" max="7" width="5.28515625" style="234" customWidth="1"/>
    <col min="8" max="8" width="30.5703125" style="234" customWidth="1"/>
    <col min="9" max="16384" width="8.85546875" style="234"/>
  </cols>
  <sheetData>
    <row r="1" spans="1:8" x14ac:dyDescent="0.25">
      <c r="A1" s="275" t="s">
        <v>324</v>
      </c>
    </row>
    <row r="2" spans="1:8" ht="15.75" thickBot="1" x14ac:dyDescent="0.3"/>
    <row r="3" spans="1:8" ht="15.75" thickBot="1" x14ac:dyDescent="0.3">
      <c r="B3" s="372" t="s">
        <v>10</v>
      </c>
      <c r="C3" s="373"/>
      <c r="E3" s="22" t="s">
        <v>317</v>
      </c>
      <c r="F3" s="20" t="s">
        <v>318</v>
      </c>
      <c r="H3" s="343" t="s">
        <v>11</v>
      </c>
    </row>
    <row r="4" spans="1:8" ht="13.5" customHeight="1" x14ac:dyDescent="0.25">
      <c r="B4" s="352">
        <v>1</v>
      </c>
      <c r="C4" s="317" t="s">
        <v>12</v>
      </c>
      <c r="E4" s="21" t="s">
        <v>13</v>
      </c>
      <c r="F4" s="17" t="s">
        <v>319</v>
      </c>
      <c r="H4" s="21" t="s">
        <v>14</v>
      </c>
    </row>
    <row r="5" spans="1:8" x14ac:dyDescent="0.25">
      <c r="B5" s="352">
        <v>2</v>
      </c>
      <c r="C5" s="317" t="s">
        <v>15</v>
      </c>
      <c r="E5" s="17" t="s">
        <v>16</v>
      </c>
      <c r="F5" s="17" t="s">
        <v>17</v>
      </c>
      <c r="H5" s="17" t="s">
        <v>18</v>
      </c>
    </row>
    <row r="6" spans="1:8" x14ac:dyDescent="0.25">
      <c r="B6" s="352">
        <v>3</v>
      </c>
      <c r="C6" s="317" t="s">
        <v>19</v>
      </c>
      <c r="E6" s="17" t="s">
        <v>20</v>
      </c>
      <c r="F6" s="17" t="s">
        <v>21</v>
      </c>
      <c r="H6" s="17" t="s">
        <v>6</v>
      </c>
    </row>
    <row r="7" spans="1:8" x14ac:dyDescent="0.25">
      <c r="E7" s="17" t="s">
        <v>320</v>
      </c>
      <c r="F7" s="17" t="s">
        <v>22</v>
      </c>
      <c r="H7" s="17"/>
    </row>
    <row r="8" spans="1:8" x14ac:dyDescent="0.25">
      <c r="B8" s="336"/>
      <c r="C8" s="336"/>
      <c r="E8" s="17" t="s">
        <v>23</v>
      </c>
      <c r="F8" s="17" t="s">
        <v>321</v>
      </c>
    </row>
    <row r="9" spans="1:8" x14ac:dyDescent="0.25">
      <c r="C9" s="14"/>
      <c r="E9" s="17" t="s">
        <v>24</v>
      </c>
      <c r="F9" s="231" t="s">
        <v>276</v>
      </c>
    </row>
    <row r="11" spans="1:8" ht="15.75" thickBot="1" x14ac:dyDescent="0.3"/>
    <row r="12" spans="1:8" ht="15.75" thickBot="1" x14ac:dyDescent="0.3">
      <c r="B12" s="344" t="s">
        <v>9</v>
      </c>
      <c r="C12" s="345"/>
      <c r="E12" s="344" t="s">
        <v>25</v>
      </c>
      <c r="H12" s="343" t="s">
        <v>26</v>
      </c>
    </row>
    <row r="13" spans="1:8" x14ac:dyDescent="0.25">
      <c r="B13" s="346" t="s">
        <v>27</v>
      </c>
      <c r="C13" s="267"/>
      <c r="E13" s="347" t="s">
        <v>322</v>
      </c>
      <c r="H13" s="17" t="s">
        <v>28</v>
      </c>
    </row>
    <row r="14" spans="1:8" x14ac:dyDescent="0.25">
      <c r="B14" s="348" t="s">
        <v>29</v>
      </c>
      <c r="C14" s="267"/>
      <c r="E14" s="349" t="s">
        <v>30</v>
      </c>
      <c r="H14" s="17" t="s">
        <v>31</v>
      </c>
    </row>
    <row r="15" spans="1:8" x14ac:dyDescent="0.25">
      <c r="B15" s="348" t="s">
        <v>323</v>
      </c>
      <c r="C15" s="267"/>
      <c r="E15" s="349" t="s">
        <v>32</v>
      </c>
      <c r="H15" s="7" t="s">
        <v>33</v>
      </c>
    </row>
    <row r="16" spans="1:8" x14ac:dyDescent="0.25">
      <c r="B16" s="350"/>
      <c r="H16" s="15" t="s">
        <v>34</v>
      </c>
    </row>
    <row r="17" spans="1:8" x14ac:dyDescent="0.25">
      <c r="H17" s="17"/>
    </row>
    <row r="24" spans="1:8" ht="20.25" customHeight="1" x14ac:dyDescent="0.25">
      <c r="A24" s="234" t="s">
        <v>35</v>
      </c>
    </row>
    <row r="25" spans="1:8" x14ac:dyDescent="0.25">
      <c r="A25" s="351">
        <v>0.33</v>
      </c>
    </row>
    <row r="26" spans="1:8" x14ac:dyDescent="0.25">
      <c r="A26" s="351">
        <v>0.66</v>
      </c>
    </row>
    <row r="27" spans="1:8" x14ac:dyDescent="0.25">
      <c r="A27" s="351">
        <v>1</v>
      </c>
    </row>
  </sheetData>
  <mergeCells count="1">
    <mergeCell ref="B3:C3"/>
  </mergeCells>
  <pageMargins left="0.511811024" right="0.511811024" top="0.78740157499999996" bottom="0.78740157499999996" header="0.31496062000000002" footer="0.31496062000000002"/>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B36"/>
  <sheetViews>
    <sheetView showGridLines="0" zoomScale="80" zoomScaleNormal="80" workbookViewId="0">
      <selection activeCell="D21" sqref="D21"/>
    </sheetView>
  </sheetViews>
  <sheetFormatPr defaultColWidth="8.85546875" defaultRowHeight="15" x14ac:dyDescent="0.25"/>
  <cols>
    <col min="1" max="1" width="28.85546875" customWidth="1"/>
    <col min="2" max="2" width="7.42578125" bestFit="1" customWidth="1"/>
  </cols>
  <sheetData>
    <row r="1" spans="1:2" x14ac:dyDescent="0.25">
      <c r="A1" s="137" t="s">
        <v>36</v>
      </c>
      <c r="B1" s="138">
        <v>2017</v>
      </c>
    </row>
    <row r="2" spans="1:2" ht="15.75" thickBot="1" x14ac:dyDescent="0.3">
      <c r="A2" s="139" t="s">
        <v>37</v>
      </c>
      <c r="B2" s="140"/>
    </row>
    <row r="3" spans="1:2" ht="15.75" thickBot="1" x14ac:dyDescent="0.3"/>
    <row r="4" spans="1:2" ht="15.75" thickBot="1" x14ac:dyDescent="0.3">
      <c r="A4" s="374" t="s">
        <v>38</v>
      </c>
      <c r="B4" s="375"/>
    </row>
    <row r="5" spans="1:2" x14ac:dyDescent="0.25">
      <c r="A5" s="141" t="s">
        <v>39</v>
      </c>
      <c r="B5" s="142">
        <v>0.02</v>
      </c>
    </row>
    <row r="6" spans="1:2" x14ac:dyDescent="0.25">
      <c r="A6" s="141" t="s">
        <v>40</v>
      </c>
      <c r="B6" s="142">
        <v>0.02</v>
      </c>
    </row>
    <row r="7" spans="1:2" x14ac:dyDescent="0.25">
      <c r="A7" s="141" t="s">
        <v>41</v>
      </c>
      <c r="B7" s="142">
        <v>0.03</v>
      </c>
    </row>
    <row r="8" spans="1:2" x14ac:dyDescent="0.25">
      <c r="A8" s="141" t="s">
        <v>42</v>
      </c>
      <c r="B8" s="142">
        <v>0.03</v>
      </c>
    </row>
    <row r="9" spans="1:2" x14ac:dyDescent="0.25">
      <c r="A9" s="141" t="s">
        <v>43</v>
      </c>
      <c r="B9" s="142">
        <v>0.02</v>
      </c>
    </row>
    <row r="10" spans="1:2" x14ac:dyDescent="0.25">
      <c r="A10" s="141" t="s">
        <v>44</v>
      </c>
      <c r="B10" s="142">
        <v>0.03</v>
      </c>
    </row>
    <row r="11" spans="1:2" x14ac:dyDescent="0.25">
      <c r="A11" s="141" t="s">
        <v>45</v>
      </c>
      <c r="B11" s="142">
        <v>0.02</v>
      </c>
    </row>
    <row r="12" spans="1:2" x14ac:dyDescent="0.25">
      <c r="A12" s="141" t="s">
        <v>46</v>
      </c>
      <c r="B12" s="142">
        <v>2.5000000000000001E-2</v>
      </c>
    </row>
    <row r="13" spans="1:2" ht="15.75" thickBot="1" x14ac:dyDescent="0.3">
      <c r="A13" s="143" t="s">
        <v>47</v>
      </c>
      <c r="B13" s="144">
        <v>0.02</v>
      </c>
    </row>
    <row r="14" spans="1:2" ht="15.75" thickBot="1" x14ac:dyDescent="0.3">
      <c r="A14" s="1"/>
      <c r="B14" s="2"/>
    </row>
    <row r="15" spans="1:2" ht="15.75" thickBot="1" x14ac:dyDescent="0.3">
      <c r="A15" s="374" t="s">
        <v>48</v>
      </c>
      <c r="B15" s="375"/>
    </row>
    <row r="16" spans="1:2" x14ac:dyDescent="0.25">
      <c r="A16" s="141" t="s">
        <v>39</v>
      </c>
      <c r="B16" s="142">
        <v>0.03</v>
      </c>
    </row>
    <row r="17" spans="1:2" x14ac:dyDescent="0.25">
      <c r="A17" s="141" t="s">
        <v>40</v>
      </c>
      <c r="B17" s="142">
        <v>0.02</v>
      </c>
    </row>
    <row r="18" spans="1:2" x14ac:dyDescent="0.25">
      <c r="A18" s="141" t="s">
        <v>41</v>
      </c>
      <c r="B18" s="142">
        <v>0.02</v>
      </c>
    </row>
    <row r="19" spans="1:2" x14ac:dyDescent="0.25">
      <c r="A19" s="141" t="s">
        <v>42</v>
      </c>
      <c r="B19" s="142">
        <v>0.02</v>
      </c>
    </row>
    <row r="20" spans="1:2" x14ac:dyDescent="0.25">
      <c r="A20" s="141" t="s">
        <v>43</v>
      </c>
      <c r="B20" s="142">
        <v>0.03</v>
      </c>
    </row>
    <row r="21" spans="1:2" x14ac:dyDescent="0.25">
      <c r="A21" s="141" t="s">
        <v>44</v>
      </c>
      <c r="B21" s="142">
        <v>0.03</v>
      </c>
    </row>
    <row r="22" spans="1:2" x14ac:dyDescent="0.25">
      <c r="A22" s="141" t="s">
        <v>45</v>
      </c>
      <c r="B22" s="142">
        <v>0.02</v>
      </c>
    </row>
    <row r="23" spans="1:2" x14ac:dyDescent="0.25">
      <c r="A23" s="141" t="s">
        <v>46</v>
      </c>
      <c r="B23" s="142">
        <v>0.02</v>
      </c>
    </row>
    <row r="24" spans="1:2" ht="15.75" thickBot="1" x14ac:dyDescent="0.3">
      <c r="A24" s="143" t="s">
        <v>47</v>
      </c>
      <c r="B24" s="144">
        <v>0.03</v>
      </c>
    </row>
    <row r="25" spans="1:2" ht="15" customHeight="1" thickBot="1" x14ac:dyDescent="0.3"/>
    <row r="26" spans="1:2" ht="15.75" thickBot="1" x14ac:dyDescent="0.3">
      <c r="A26" s="374" t="s">
        <v>49</v>
      </c>
      <c r="B26" s="375"/>
    </row>
    <row r="27" spans="1:2" x14ac:dyDescent="0.25">
      <c r="A27" s="141" t="s">
        <v>39</v>
      </c>
      <c r="B27" s="145">
        <v>74</v>
      </c>
    </row>
    <row r="28" spans="1:2" x14ac:dyDescent="0.25">
      <c r="A28" s="141" t="s">
        <v>40</v>
      </c>
      <c r="B28" s="145">
        <v>75</v>
      </c>
    </row>
    <row r="29" spans="1:2" x14ac:dyDescent="0.25">
      <c r="A29" s="141" t="s">
        <v>41</v>
      </c>
      <c r="B29" s="145">
        <v>75</v>
      </c>
    </row>
    <row r="30" spans="1:2" x14ac:dyDescent="0.25">
      <c r="A30" s="141" t="s">
        <v>42</v>
      </c>
      <c r="B30" s="145">
        <v>74</v>
      </c>
    </row>
    <row r="31" spans="1:2" x14ac:dyDescent="0.25">
      <c r="A31" s="141" t="s">
        <v>43</v>
      </c>
      <c r="B31" s="145">
        <v>73</v>
      </c>
    </row>
    <row r="32" spans="1:2" x14ac:dyDescent="0.25">
      <c r="A32" s="141" t="s">
        <v>44</v>
      </c>
      <c r="B32" s="145">
        <v>74</v>
      </c>
    </row>
    <row r="33" spans="1:2" x14ac:dyDescent="0.25">
      <c r="A33" s="141" t="s">
        <v>45</v>
      </c>
      <c r="B33" s="145">
        <v>74</v>
      </c>
    </row>
    <row r="34" spans="1:2" x14ac:dyDescent="0.25">
      <c r="A34" s="141" t="s">
        <v>46</v>
      </c>
      <c r="B34" s="145">
        <v>74</v>
      </c>
    </row>
    <row r="35" spans="1:2" x14ac:dyDescent="0.25">
      <c r="A35" s="141" t="s">
        <v>47</v>
      </c>
      <c r="B35" s="145">
        <v>75</v>
      </c>
    </row>
    <row r="36" spans="1:2" ht="15.75" thickBot="1" x14ac:dyDescent="0.3">
      <c r="A36" s="139"/>
      <c r="B36" s="146">
        <v>74</v>
      </c>
    </row>
  </sheetData>
  <mergeCells count="3">
    <mergeCell ref="A4:B4"/>
    <mergeCell ref="A15:B15"/>
    <mergeCell ref="A26:B26"/>
  </mergeCells>
  <pageMargins left="0.511811024" right="0.511811024" top="0.78740157499999996" bottom="0.78740157499999996" header="0.31496062000000002" footer="0.3149606200000000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AR33"/>
  <sheetViews>
    <sheetView showGridLines="0" zoomScale="85" zoomScaleNormal="85" zoomScaleSheetLayoutView="100" zoomScalePageLayoutView="85" workbookViewId="0">
      <pane xSplit="2" ySplit="4" topLeftCell="C5" activePane="bottomRight" state="frozen"/>
      <selection pane="topRight" activeCell="C1" sqref="C1"/>
      <selection pane="bottomLeft" activeCell="A5" sqref="A5"/>
      <selection pane="bottomRight" activeCell="A5" sqref="A5"/>
    </sheetView>
  </sheetViews>
  <sheetFormatPr defaultColWidth="11.42578125" defaultRowHeight="15" x14ac:dyDescent="0.25"/>
  <cols>
    <col min="1" max="1" width="37.42578125" style="4" bestFit="1" customWidth="1"/>
    <col min="2" max="2" width="20.5703125" style="4" customWidth="1"/>
    <col min="3" max="3" width="16.140625" style="86" bestFit="1" customWidth="1"/>
    <col min="4" max="4" width="7.42578125" style="154" customWidth="1"/>
    <col min="5" max="5" width="18.140625" style="31" bestFit="1" customWidth="1"/>
    <col min="6" max="6" width="15.5703125" style="4" bestFit="1" customWidth="1"/>
    <col min="7" max="7" width="7.42578125" style="154" customWidth="1"/>
    <col min="8" max="8" width="18.140625" style="31" bestFit="1" customWidth="1"/>
    <col min="9" max="9" width="15.5703125" style="4" bestFit="1" customWidth="1"/>
    <col min="10" max="10" width="7.42578125" style="154" customWidth="1"/>
    <col min="11" max="11" width="18.140625" style="31" bestFit="1" customWidth="1"/>
    <col min="12" max="12" width="15.5703125" style="4" bestFit="1" customWidth="1"/>
    <col min="13" max="13" width="7.42578125" style="154" customWidth="1"/>
    <col min="14" max="14" width="18.140625" style="31" bestFit="1" customWidth="1"/>
    <col min="15" max="15" width="15.5703125" style="4" bestFit="1" customWidth="1"/>
    <col min="16" max="16" width="7.42578125" style="154" customWidth="1"/>
    <col min="17" max="17" width="18.140625" style="33" bestFit="1" customWidth="1"/>
    <col min="18" max="18" width="15.5703125" style="4" bestFit="1" customWidth="1"/>
    <col min="19" max="19" width="7.42578125" style="154" customWidth="1"/>
    <col min="20" max="20" width="18.140625" style="31" bestFit="1" customWidth="1"/>
    <col min="21" max="21" width="15.5703125" style="4" bestFit="1" customWidth="1"/>
    <col min="22" max="22" width="7.42578125" style="154" customWidth="1"/>
    <col min="23" max="23" width="18.140625" style="31" bestFit="1" customWidth="1"/>
    <col min="24" max="24" width="15.5703125" style="4" bestFit="1" customWidth="1"/>
    <col min="25" max="25" width="7.42578125" style="154" customWidth="1"/>
    <col min="26" max="26" width="18.140625" style="31" bestFit="1" customWidth="1"/>
    <col min="27" max="27" width="15.5703125" style="4" bestFit="1" customWidth="1"/>
    <col min="28" max="28" width="7.42578125" style="154" customWidth="1"/>
    <col min="29" max="29" width="18.140625" style="31" bestFit="1" customWidth="1"/>
    <col min="30" max="30" width="15.5703125" style="4" bestFit="1" customWidth="1"/>
    <col min="31" max="31" width="7.42578125" style="154" customWidth="1"/>
    <col min="32" max="32" width="18.140625" style="33" bestFit="1" customWidth="1"/>
    <col min="33" max="33" width="24.140625" style="4" customWidth="1"/>
    <col min="34" max="34" width="11.42578125" style="4" customWidth="1"/>
    <col min="35" max="35" width="14" style="4" customWidth="1"/>
    <col min="36" max="37" width="11.42578125" style="4" customWidth="1"/>
    <col min="38" max="39" width="14" style="4" customWidth="1"/>
    <col min="40" max="40" width="15.7109375" style="4" bestFit="1" customWidth="1"/>
    <col min="41" max="42" width="14" style="4" customWidth="1"/>
    <col min="43" max="43" width="15.7109375" style="4" bestFit="1" customWidth="1"/>
    <col min="44" max="16384" width="11.42578125" style="4"/>
  </cols>
  <sheetData>
    <row r="1" spans="1:44" ht="30" customHeight="1" thickBot="1" x14ac:dyDescent="0.3">
      <c r="A1" s="376" t="s">
        <v>282</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row>
    <row r="2" spans="1:44" s="3" customFormat="1" ht="15" customHeight="1" x14ac:dyDescent="0.25">
      <c r="A2" s="377" t="s">
        <v>50</v>
      </c>
      <c r="B2" s="232" t="s">
        <v>303</v>
      </c>
      <c r="C2" s="96"/>
      <c r="D2" s="149">
        <f>Pressupostos!B1</f>
        <v>2017</v>
      </c>
      <c r="E2" s="96"/>
      <c r="F2" s="97"/>
      <c r="G2" s="149">
        <f>D2+1</f>
        <v>2018</v>
      </c>
      <c r="H2" s="98"/>
      <c r="I2" s="97"/>
      <c r="J2" s="149">
        <f>G2+1</f>
        <v>2019</v>
      </c>
      <c r="K2" s="99"/>
      <c r="L2" s="97"/>
      <c r="M2" s="149">
        <f>J2+1</f>
        <v>2020</v>
      </c>
      <c r="N2" s="99"/>
      <c r="O2" s="97"/>
      <c r="P2" s="149">
        <f>M2+1</f>
        <v>2021</v>
      </c>
      <c r="Q2" s="98"/>
      <c r="R2" s="97"/>
      <c r="S2" s="149">
        <f>P2+1</f>
        <v>2022</v>
      </c>
      <c r="T2" s="99"/>
      <c r="U2" s="97"/>
      <c r="V2" s="149">
        <f>S2+1</f>
        <v>2023</v>
      </c>
      <c r="W2" s="98"/>
      <c r="X2" s="97"/>
      <c r="Y2" s="149">
        <f>V2+1</f>
        <v>2024</v>
      </c>
      <c r="Z2" s="99"/>
      <c r="AA2" s="97"/>
      <c r="AB2" s="149">
        <f>Y2+1</f>
        <v>2025</v>
      </c>
      <c r="AC2" s="99"/>
      <c r="AD2" s="97"/>
      <c r="AE2" s="149">
        <f>AB2+1</f>
        <v>2026</v>
      </c>
      <c r="AF2" s="98"/>
      <c r="AH2" s="3" t="s">
        <v>51</v>
      </c>
    </row>
    <row r="3" spans="1:44" s="3" customFormat="1" ht="21.75" customHeight="1" x14ac:dyDescent="0.25">
      <c r="A3" s="378"/>
      <c r="B3" s="380" t="s">
        <v>281</v>
      </c>
      <c r="C3" s="94" t="s">
        <v>52</v>
      </c>
      <c r="D3" s="150" t="s">
        <v>53</v>
      </c>
      <c r="E3" s="87" t="s">
        <v>54</v>
      </c>
      <c r="F3" s="88" t="s">
        <v>52</v>
      </c>
      <c r="G3" s="150" t="s">
        <v>53</v>
      </c>
      <c r="H3" s="87" t="s">
        <v>54</v>
      </c>
      <c r="I3" s="88" t="s">
        <v>52</v>
      </c>
      <c r="J3" s="150" t="s">
        <v>53</v>
      </c>
      <c r="K3" s="87" t="s">
        <v>54</v>
      </c>
      <c r="L3" s="88" t="s">
        <v>52</v>
      </c>
      <c r="M3" s="150" t="s">
        <v>53</v>
      </c>
      <c r="N3" s="87" t="s">
        <v>54</v>
      </c>
      <c r="O3" s="88" t="s">
        <v>52</v>
      </c>
      <c r="P3" s="150" t="s">
        <v>53</v>
      </c>
      <c r="Q3" s="87" t="s">
        <v>54</v>
      </c>
      <c r="R3" s="88" t="s">
        <v>52</v>
      </c>
      <c r="S3" s="150" t="s">
        <v>53</v>
      </c>
      <c r="T3" s="87" t="s">
        <v>54</v>
      </c>
      <c r="U3" s="88" t="s">
        <v>52</v>
      </c>
      <c r="V3" s="150" t="s">
        <v>53</v>
      </c>
      <c r="W3" s="87" t="s">
        <v>54</v>
      </c>
      <c r="X3" s="88" t="s">
        <v>52</v>
      </c>
      <c r="Y3" s="150" t="s">
        <v>53</v>
      </c>
      <c r="Z3" s="87" t="s">
        <v>54</v>
      </c>
      <c r="AA3" s="88" t="s">
        <v>52</v>
      </c>
      <c r="AB3" s="150" t="s">
        <v>53</v>
      </c>
      <c r="AC3" s="87" t="s">
        <v>54</v>
      </c>
      <c r="AD3" s="88" t="s">
        <v>52</v>
      </c>
      <c r="AE3" s="150" t="s">
        <v>53</v>
      </c>
      <c r="AF3" s="87" t="s">
        <v>54</v>
      </c>
      <c r="AR3" s="3" t="s">
        <v>55</v>
      </c>
    </row>
    <row r="4" spans="1:44" s="3" customFormat="1" ht="24.75" customHeight="1" thickBot="1" x14ac:dyDescent="0.3">
      <c r="A4" s="379"/>
      <c r="B4" s="381"/>
      <c r="C4" s="89" t="s">
        <v>56</v>
      </c>
      <c r="D4" s="151" t="s">
        <v>57</v>
      </c>
      <c r="E4" s="90" t="s">
        <v>58</v>
      </c>
      <c r="F4" s="91" t="s">
        <v>56</v>
      </c>
      <c r="G4" s="151" t="s">
        <v>57</v>
      </c>
      <c r="H4" s="90" t="s">
        <v>58</v>
      </c>
      <c r="I4" s="91" t="s">
        <v>56</v>
      </c>
      <c r="J4" s="151" t="s">
        <v>57</v>
      </c>
      <c r="K4" s="90" t="s">
        <v>58</v>
      </c>
      <c r="L4" s="91" t="s">
        <v>56</v>
      </c>
      <c r="M4" s="151" t="s">
        <v>57</v>
      </c>
      <c r="N4" s="90" t="s">
        <v>58</v>
      </c>
      <c r="O4" s="91" t="s">
        <v>56</v>
      </c>
      <c r="P4" s="151" t="s">
        <v>57</v>
      </c>
      <c r="Q4" s="90" t="s">
        <v>58</v>
      </c>
      <c r="R4" s="91" t="s">
        <v>56</v>
      </c>
      <c r="S4" s="151" t="s">
        <v>57</v>
      </c>
      <c r="T4" s="90" t="s">
        <v>58</v>
      </c>
      <c r="U4" s="91" t="s">
        <v>56</v>
      </c>
      <c r="V4" s="151" t="s">
        <v>57</v>
      </c>
      <c r="W4" s="90" t="s">
        <v>58</v>
      </c>
      <c r="X4" s="91" t="s">
        <v>56</v>
      </c>
      <c r="Y4" s="151" t="s">
        <v>57</v>
      </c>
      <c r="Z4" s="90" t="s">
        <v>58</v>
      </c>
      <c r="AA4" s="91" t="s">
        <v>56</v>
      </c>
      <c r="AB4" s="151" t="s">
        <v>57</v>
      </c>
      <c r="AC4" s="90" t="s">
        <v>58</v>
      </c>
      <c r="AD4" s="91" t="s">
        <v>56</v>
      </c>
      <c r="AE4" s="151" t="s">
        <v>57</v>
      </c>
      <c r="AF4" s="90" t="s">
        <v>58</v>
      </c>
      <c r="AH4" s="3" t="s">
        <v>59</v>
      </c>
      <c r="AI4" s="3" t="s">
        <v>39</v>
      </c>
      <c r="AJ4" s="3" t="s">
        <v>40</v>
      </c>
      <c r="AK4" s="3" t="s">
        <v>41</v>
      </c>
      <c r="AL4" s="3" t="s">
        <v>42</v>
      </c>
      <c r="AM4" s="3" t="s">
        <v>43</v>
      </c>
      <c r="AN4" s="3" t="s">
        <v>44</v>
      </c>
      <c r="AO4" s="3" t="s">
        <v>45</v>
      </c>
      <c r="AP4" s="3" t="s">
        <v>46</v>
      </c>
      <c r="AQ4" s="3" t="s">
        <v>47</v>
      </c>
      <c r="AR4" s="3">
        <v>0</v>
      </c>
    </row>
    <row r="5" spans="1:44" s="3" customFormat="1" x14ac:dyDescent="0.25">
      <c r="A5" s="84" t="s">
        <v>60</v>
      </c>
      <c r="B5" s="25">
        <v>1</v>
      </c>
      <c r="C5" s="203">
        <v>454396.80000000005</v>
      </c>
      <c r="D5" s="202">
        <v>1</v>
      </c>
      <c r="E5" s="196">
        <f t="shared" ref="E5:E17" si="0">C5*D5</f>
        <v>454396.80000000005</v>
      </c>
      <c r="F5" s="148">
        <f>C5*(1+Pressupostos!$B$5)</f>
        <v>463484.73600000003</v>
      </c>
      <c r="G5" s="155">
        <f t="shared" ref="G5:G17" si="1">D5</f>
        <v>1</v>
      </c>
      <c r="H5" s="196">
        <f t="shared" ref="H5:H17" si="2">F5*G5</f>
        <v>463484.73600000003</v>
      </c>
      <c r="I5" s="148">
        <f>F5*(1+Pressupostos!$B$6)</f>
        <v>472754.43072000006</v>
      </c>
      <c r="J5" s="155">
        <f t="shared" ref="J5:J17" si="3">G5</f>
        <v>1</v>
      </c>
      <c r="K5" s="196">
        <f t="shared" ref="K5:K17" si="4">I5*J5</f>
        <v>472754.43072000006</v>
      </c>
      <c r="L5" s="148">
        <f>I5*(1+Pressupostos!$B$7)</f>
        <v>486937.06364160008</v>
      </c>
      <c r="M5" s="155">
        <f t="shared" ref="M5:M17" si="5">J5</f>
        <v>1</v>
      </c>
      <c r="N5" s="196">
        <f t="shared" ref="N5:N17" si="6">L5*M5</f>
        <v>486937.06364160008</v>
      </c>
      <c r="O5" s="148">
        <f>L5*(1+Pressupostos!$B$8)</f>
        <v>501545.17555084807</v>
      </c>
      <c r="P5" s="155">
        <f t="shared" ref="P5:P26" si="7">M5</f>
        <v>1</v>
      </c>
      <c r="Q5" s="196">
        <f t="shared" ref="Q5:Q26" si="8">O5*P5</f>
        <v>501545.17555084807</v>
      </c>
      <c r="R5" s="148">
        <f>O5*(1+Pressupostos!$B$9)</f>
        <v>511576.07906186505</v>
      </c>
      <c r="S5" s="155">
        <f t="shared" ref="S5:S26" si="9">P5</f>
        <v>1</v>
      </c>
      <c r="T5" s="196">
        <f t="shared" ref="T5:T26" si="10">R5*S5</f>
        <v>511576.07906186505</v>
      </c>
      <c r="U5" s="148">
        <f>R5*(1+Pressupostos!$B$10)</f>
        <v>526923.36143372103</v>
      </c>
      <c r="V5" s="155">
        <f t="shared" ref="V5:V26" si="11">S5</f>
        <v>1</v>
      </c>
      <c r="W5" s="196">
        <f t="shared" ref="W5:W26" si="12">U5*V5</f>
        <v>526923.36143372103</v>
      </c>
      <c r="X5" s="148">
        <f>U5*(1+Pressupostos!$B$11)</f>
        <v>537461.82866239548</v>
      </c>
      <c r="Y5" s="155">
        <f t="shared" ref="Y5:Y26" si="13">V5</f>
        <v>1</v>
      </c>
      <c r="Z5" s="196">
        <f t="shared" ref="Z5:Z26" si="14">X5*Y5</f>
        <v>537461.82866239548</v>
      </c>
      <c r="AA5" s="148">
        <f>X5*(1+Pressupostos!$B$12)</f>
        <v>550898.37437895534</v>
      </c>
      <c r="AB5" s="155">
        <f t="shared" ref="AB5:AB26" si="15">Y5</f>
        <v>1</v>
      </c>
      <c r="AC5" s="196">
        <f t="shared" ref="AC5:AC26" si="16">AA5*AB5</f>
        <v>550898.37437895534</v>
      </c>
      <c r="AD5" s="148">
        <f>AA5*(1+Pressupostos!$B$13)</f>
        <v>561916.34186653444</v>
      </c>
      <c r="AE5" s="155">
        <f t="shared" ref="AE5:AE26" si="17">AB5</f>
        <v>1</v>
      </c>
      <c r="AF5" s="196">
        <f t="shared" ref="AF5:AF26" si="18">AD5*AE5</f>
        <v>561916.34186653444</v>
      </c>
      <c r="AH5" s="5">
        <f t="shared" ref="AH5:AH17" si="19">+E5</f>
        <v>454396.80000000005</v>
      </c>
      <c r="AI5" s="6">
        <f t="shared" ref="AI5:AI17" si="20">+H5</f>
        <v>463484.73600000003</v>
      </c>
      <c r="AJ5" s="5">
        <f t="shared" ref="AJ5:AJ17" si="21">+K5</f>
        <v>472754.43072000006</v>
      </c>
      <c r="AK5" s="5">
        <f t="shared" ref="AK5:AK17" si="22">+N5</f>
        <v>486937.06364160008</v>
      </c>
      <c r="AL5" s="6">
        <f t="shared" ref="AL5:AL17" si="23">+Q5</f>
        <v>501545.17555084807</v>
      </c>
      <c r="AM5" s="5">
        <f>+T5</f>
        <v>511576.07906186505</v>
      </c>
      <c r="AN5" s="6">
        <f t="shared" ref="AN5:AN17" si="24">+W5</f>
        <v>526923.36143372103</v>
      </c>
      <c r="AO5" s="5">
        <f t="shared" ref="AO5:AO17" si="25">+Z5</f>
        <v>537461.82866239548</v>
      </c>
      <c r="AP5" s="5">
        <f t="shared" ref="AP5:AP17" si="26">+AC5</f>
        <v>550898.37437895534</v>
      </c>
      <c r="AQ5" s="6">
        <f t="shared" ref="AQ5:AQ17" si="27">+AF5</f>
        <v>561916.34186653444</v>
      </c>
      <c r="AR5" s="5">
        <f t="shared" ref="AR5:AR17" si="28">B5</f>
        <v>1</v>
      </c>
    </row>
    <row r="6" spans="1:44" s="3" customFormat="1" x14ac:dyDescent="0.25">
      <c r="A6" s="84" t="s">
        <v>61</v>
      </c>
      <c r="B6" s="25">
        <v>1</v>
      </c>
      <c r="C6" s="203">
        <v>301264.27500000002</v>
      </c>
      <c r="D6" s="202">
        <v>1</v>
      </c>
      <c r="E6" s="196">
        <f t="shared" si="0"/>
        <v>301264.27500000002</v>
      </c>
      <c r="F6" s="148">
        <f>C6*(1+Pressupostos!$B$5)</f>
        <v>307289.56050000002</v>
      </c>
      <c r="G6" s="155">
        <f t="shared" si="1"/>
        <v>1</v>
      </c>
      <c r="H6" s="196">
        <f t="shared" si="2"/>
        <v>307289.56050000002</v>
      </c>
      <c r="I6" s="148">
        <f>F6*(1+Pressupostos!$B$6)</f>
        <v>313435.35171000002</v>
      </c>
      <c r="J6" s="155">
        <f t="shared" si="3"/>
        <v>1</v>
      </c>
      <c r="K6" s="196">
        <f t="shared" si="4"/>
        <v>313435.35171000002</v>
      </c>
      <c r="L6" s="148">
        <f>I6*(1+Pressupostos!$B$7)</f>
        <v>322838.41226130002</v>
      </c>
      <c r="M6" s="155">
        <f t="shared" si="5"/>
        <v>1</v>
      </c>
      <c r="N6" s="196">
        <f t="shared" si="6"/>
        <v>322838.41226130002</v>
      </c>
      <c r="O6" s="148">
        <f>L6*(1+Pressupostos!$B$8)</f>
        <v>332523.56462913903</v>
      </c>
      <c r="P6" s="155">
        <f t="shared" ref="P6:P8" si="29">M6</f>
        <v>1</v>
      </c>
      <c r="Q6" s="196">
        <f t="shared" si="8"/>
        <v>332523.56462913903</v>
      </c>
      <c r="R6" s="148">
        <f>O6*(1+Pressupostos!$B$9)</f>
        <v>339174.03592172184</v>
      </c>
      <c r="S6" s="155">
        <f t="shared" ref="S6:S8" si="30">P6</f>
        <v>1</v>
      </c>
      <c r="T6" s="196">
        <f t="shared" si="10"/>
        <v>339174.03592172184</v>
      </c>
      <c r="U6" s="148">
        <f>R6*(1+Pressupostos!$B$10)</f>
        <v>349349.25699937349</v>
      </c>
      <c r="V6" s="155">
        <f t="shared" ref="V6:V8" si="31">S6</f>
        <v>1</v>
      </c>
      <c r="W6" s="196">
        <f t="shared" si="12"/>
        <v>349349.25699937349</v>
      </c>
      <c r="X6" s="148">
        <f>U6*(1+Pressupostos!$B$11)</f>
        <v>356336.24213936098</v>
      </c>
      <c r="Y6" s="155">
        <f t="shared" ref="Y6:Y8" si="32">V6</f>
        <v>1</v>
      </c>
      <c r="Z6" s="196">
        <f t="shared" si="14"/>
        <v>356336.24213936098</v>
      </c>
      <c r="AA6" s="148">
        <f>X6*(1+Pressupostos!$B$12)</f>
        <v>365244.64819284499</v>
      </c>
      <c r="AB6" s="155">
        <f t="shared" ref="AB6:AB8" si="33">Y6</f>
        <v>1</v>
      </c>
      <c r="AC6" s="196">
        <f t="shared" si="16"/>
        <v>365244.64819284499</v>
      </c>
      <c r="AD6" s="148">
        <f>AA6*(1+Pressupostos!$B$13)</f>
        <v>372549.54115670192</v>
      </c>
      <c r="AE6" s="155">
        <f t="shared" ref="AE6:AE8" si="34">AB6</f>
        <v>1</v>
      </c>
      <c r="AF6" s="196">
        <f t="shared" si="18"/>
        <v>372549.54115670192</v>
      </c>
      <c r="AG6" s="4"/>
      <c r="AH6" s="5">
        <f t="shared" si="19"/>
        <v>301264.27500000002</v>
      </c>
      <c r="AI6" s="6">
        <f t="shared" si="20"/>
        <v>307289.56050000002</v>
      </c>
      <c r="AJ6" s="5">
        <f t="shared" si="21"/>
        <v>313435.35171000002</v>
      </c>
      <c r="AK6" s="5">
        <f t="shared" si="22"/>
        <v>322838.41226130002</v>
      </c>
      <c r="AL6" s="6">
        <f t="shared" si="23"/>
        <v>332523.56462913903</v>
      </c>
      <c r="AM6" s="5">
        <f t="shared" ref="AM6:AM17" si="35">+T6</f>
        <v>339174.03592172184</v>
      </c>
      <c r="AN6" s="6">
        <f t="shared" si="24"/>
        <v>349349.25699937349</v>
      </c>
      <c r="AO6" s="5">
        <f t="shared" si="25"/>
        <v>356336.24213936098</v>
      </c>
      <c r="AP6" s="5">
        <f t="shared" si="26"/>
        <v>365244.64819284499</v>
      </c>
      <c r="AQ6" s="6">
        <f t="shared" si="27"/>
        <v>372549.54115670192</v>
      </c>
      <c r="AR6" s="5">
        <f t="shared" si="28"/>
        <v>1</v>
      </c>
    </row>
    <row r="7" spans="1:44" s="3" customFormat="1" x14ac:dyDescent="0.25">
      <c r="A7" s="84" t="s">
        <v>62</v>
      </c>
      <c r="B7" s="25">
        <v>1</v>
      </c>
      <c r="C7" s="203">
        <v>155699.05000000002</v>
      </c>
      <c r="D7" s="202">
        <v>1</v>
      </c>
      <c r="E7" s="196">
        <f t="shared" si="0"/>
        <v>155699.05000000002</v>
      </c>
      <c r="F7" s="148">
        <f>C7*(1+Pressupostos!$B$5)</f>
        <v>158813.03100000002</v>
      </c>
      <c r="G7" s="155">
        <f t="shared" si="1"/>
        <v>1</v>
      </c>
      <c r="H7" s="196">
        <f t="shared" si="2"/>
        <v>158813.03100000002</v>
      </c>
      <c r="I7" s="148">
        <f>F7*(1+Pressupostos!$B$6)</f>
        <v>161989.29162000003</v>
      </c>
      <c r="J7" s="155">
        <f t="shared" si="3"/>
        <v>1</v>
      </c>
      <c r="K7" s="196">
        <f t="shared" si="4"/>
        <v>161989.29162000003</v>
      </c>
      <c r="L7" s="148">
        <f>I7*(1+Pressupostos!$B$7)</f>
        <v>166848.97036860004</v>
      </c>
      <c r="M7" s="155">
        <f t="shared" si="5"/>
        <v>1</v>
      </c>
      <c r="N7" s="196">
        <f t="shared" si="6"/>
        <v>166848.97036860004</v>
      </c>
      <c r="O7" s="148">
        <f>L7*(1+Pressupostos!$B$8)</f>
        <v>171854.43947965806</v>
      </c>
      <c r="P7" s="155">
        <f t="shared" si="29"/>
        <v>1</v>
      </c>
      <c r="Q7" s="196">
        <f t="shared" si="8"/>
        <v>171854.43947965806</v>
      </c>
      <c r="R7" s="148">
        <f>O7*(1+Pressupostos!$B$9)</f>
        <v>175291.52826925123</v>
      </c>
      <c r="S7" s="155">
        <f t="shared" si="30"/>
        <v>1</v>
      </c>
      <c r="T7" s="196">
        <f t="shared" si="10"/>
        <v>175291.52826925123</v>
      </c>
      <c r="U7" s="148">
        <f>R7*(1+Pressupostos!$B$10)</f>
        <v>180550.27411732878</v>
      </c>
      <c r="V7" s="155">
        <f t="shared" si="31"/>
        <v>1</v>
      </c>
      <c r="W7" s="196">
        <f t="shared" si="12"/>
        <v>180550.27411732878</v>
      </c>
      <c r="X7" s="148">
        <f>U7*(1+Pressupostos!$B$11)</f>
        <v>184161.27959967536</v>
      </c>
      <c r="Y7" s="155">
        <f t="shared" si="32"/>
        <v>1</v>
      </c>
      <c r="Z7" s="196">
        <f t="shared" si="14"/>
        <v>184161.27959967536</v>
      </c>
      <c r="AA7" s="148">
        <f>X7*(1+Pressupostos!$B$12)</f>
        <v>188765.31158966722</v>
      </c>
      <c r="AB7" s="155">
        <f t="shared" si="33"/>
        <v>1</v>
      </c>
      <c r="AC7" s="196">
        <f t="shared" si="16"/>
        <v>188765.31158966722</v>
      </c>
      <c r="AD7" s="148">
        <f>AA7*(1+Pressupostos!$B$13)</f>
        <v>192540.61782146056</v>
      </c>
      <c r="AE7" s="155">
        <f t="shared" si="34"/>
        <v>1</v>
      </c>
      <c r="AF7" s="196">
        <f t="shared" si="18"/>
        <v>192540.61782146056</v>
      </c>
      <c r="AG7" s="4"/>
      <c r="AH7" s="5">
        <f t="shared" si="19"/>
        <v>155699.05000000002</v>
      </c>
      <c r="AI7" s="6">
        <f t="shared" si="20"/>
        <v>158813.03100000002</v>
      </c>
      <c r="AJ7" s="5">
        <f t="shared" si="21"/>
        <v>161989.29162000003</v>
      </c>
      <c r="AK7" s="5">
        <f t="shared" si="22"/>
        <v>166848.97036860004</v>
      </c>
      <c r="AL7" s="6">
        <f t="shared" si="23"/>
        <v>171854.43947965806</v>
      </c>
      <c r="AM7" s="5">
        <f t="shared" si="35"/>
        <v>175291.52826925123</v>
      </c>
      <c r="AN7" s="6">
        <f t="shared" si="24"/>
        <v>180550.27411732878</v>
      </c>
      <c r="AO7" s="5">
        <f t="shared" si="25"/>
        <v>184161.27959967536</v>
      </c>
      <c r="AP7" s="5">
        <f t="shared" si="26"/>
        <v>188765.31158966722</v>
      </c>
      <c r="AQ7" s="6">
        <f t="shared" si="27"/>
        <v>192540.61782146056</v>
      </c>
      <c r="AR7" s="5">
        <f t="shared" si="28"/>
        <v>1</v>
      </c>
    </row>
    <row r="8" spans="1:44" s="3" customFormat="1" x14ac:dyDescent="0.25">
      <c r="A8" s="84" t="s">
        <v>63</v>
      </c>
      <c r="B8" s="25">
        <v>1</v>
      </c>
      <c r="C8" s="203">
        <v>303700.8</v>
      </c>
      <c r="D8" s="202">
        <v>1</v>
      </c>
      <c r="E8" s="196">
        <f t="shared" si="0"/>
        <v>303700.8</v>
      </c>
      <c r="F8" s="148">
        <f>C8*(1+Pressupostos!$B$5)</f>
        <v>309774.81599999999</v>
      </c>
      <c r="G8" s="155">
        <f t="shared" si="1"/>
        <v>1</v>
      </c>
      <c r="H8" s="196">
        <f t="shared" si="2"/>
        <v>309774.81599999999</v>
      </c>
      <c r="I8" s="148">
        <f>F8*(1+Pressupostos!$B$6)</f>
        <v>315970.31231999997</v>
      </c>
      <c r="J8" s="155">
        <f t="shared" si="3"/>
        <v>1</v>
      </c>
      <c r="K8" s="196">
        <f t="shared" si="4"/>
        <v>315970.31231999997</v>
      </c>
      <c r="L8" s="148">
        <f>I8*(1+Pressupostos!$B$7)</f>
        <v>325449.42168959999</v>
      </c>
      <c r="M8" s="155">
        <f t="shared" si="5"/>
        <v>1</v>
      </c>
      <c r="N8" s="196">
        <f t="shared" si="6"/>
        <v>325449.42168959999</v>
      </c>
      <c r="O8" s="148">
        <f>L8*(1+Pressupostos!$B$8)</f>
        <v>335212.90434028802</v>
      </c>
      <c r="P8" s="155">
        <f t="shared" si="29"/>
        <v>1</v>
      </c>
      <c r="Q8" s="196">
        <f t="shared" si="8"/>
        <v>335212.90434028802</v>
      </c>
      <c r="R8" s="148">
        <f>O8*(1+Pressupostos!$B$9)</f>
        <v>341917.16242709378</v>
      </c>
      <c r="S8" s="155">
        <f t="shared" si="30"/>
        <v>1</v>
      </c>
      <c r="T8" s="196">
        <f t="shared" si="10"/>
        <v>341917.16242709378</v>
      </c>
      <c r="U8" s="148">
        <f>R8*(1+Pressupostos!$B$10)</f>
        <v>352174.67729990662</v>
      </c>
      <c r="V8" s="155">
        <f t="shared" si="31"/>
        <v>1</v>
      </c>
      <c r="W8" s="196">
        <f t="shared" si="12"/>
        <v>352174.67729990662</v>
      </c>
      <c r="X8" s="148">
        <f>U8*(1+Pressupostos!$B$11)</f>
        <v>359218.17084590474</v>
      </c>
      <c r="Y8" s="155">
        <f t="shared" si="32"/>
        <v>1</v>
      </c>
      <c r="Z8" s="196">
        <f t="shared" si="14"/>
        <v>359218.17084590474</v>
      </c>
      <c r="AA8" s="148">
        <f>X8*(1+Pressupostos!$B$12)</f>
        <v>368198.62511705235</v>
      </c>
      <c r="AB8" s="155">
        <f t="shared" si="33"/>
        <v>1</v>
      </c>
      <c r="AC8" s="196">
        <f t="shared" si="16"/>
        <v>368198.62511705235</v>
      </c>
      <c r="AD8" s="148">
        <f>AA8*(1+Pressupostos!$B$13)</f>
        <v>375562.59761939337</v>
      </c>
      <c r="AE8" s="155">
        <f t="shared" si="34"/>
        <v>1</v>
      </c>
      <c r="AF8" s="196">
        <f t="shared" si="18"/>
        <v>375562.59761939337</v>
      </c>
      <c r="AG8" s="4"/>
      <c r="AH8" s="5">
        <f t="shared" si="19"/>
        <v>303700.8</v>
      </c>
      <c r="AI8" s="6">
        <f t="shared" si="20"/>
        <v>309774.81599999999</v>
      </c>
      <c r="AJ8" s="5">
        <f t="shared" si="21"/>
        <v>315970.31231999997</v>
      </c>
      <c r="AK8" s="5">
        <f t="shared" si="22"/>
        <v>325449.42168959999</v>
      </c>
      <c r="AL8" s="6">
        <f t="shared" si="23"/>
        <v>335212.90434028802</v>
      </c>
      <c r="AM8" s="5">
        <f>+T8</f>
        <v>341917.16242709378</v>
      </c>
      <c r="AN8" s="6">
        <f t="shared" si="24"/>
        <v>352174.67729990662</v>
      </c>
      <c r="AO8" s="5">
        <f t="shared" si="25"/>
        <v>359218.17084590474</v>
      </c>
      <c r="AP8" s="5">
        <f t="shared" si="26"/>
        <v>368198.62511705235</v>
      </c>
      <c r="AQ8" s="6">
        <f t="shared" si="27"/>
        <v>375562.59761939337</v>
      </c>
      <c r="AR8" s="5">
        <f t="shared" si="28"/>
        <v>1</v>
      </c>
    </row>
    <row r="9" spans="1:44" s="3" customFormat="1" x14ac:dyDescent="0.25">
      <c r="A9" s="84" t="s">
        <v>64</v>
      </c>
      <c r="B9" s="25">
        <v>2</v>
      </c>
      <c r="C9" s="203">
        <v>408097.94999999995</v>
      </c>
      <c r="D9" s="202">
        <v>5</v>
      </c>
      <c r="E9" s="196">
        <f t="shared" si="0"/>
        <v>2040489.7499999998</v>
      </c>
      <c r="F9" s="148">
        <f>C9*(1+Pressupostos!$B$5)</f>
        <v>416259.90899999999</v>
      </c>
      <c r="G9" s="155">
        <f t="shared" si="1"/>
        <v>5</v>
      </c>
      <c r="H9" s="196">
        <f t="shared" si="2"/>
        <v>2081299.5449999999</v>
      </c>
      <c r="I9" s="148">
        <f>F9*(1+Pressupostos!$B$6)</f>
        <v>424585.10717999999</v>
      </c>
      <c r="J9" s="155">
        <f t="shared" si="3"/>
        <v>5</v>
      </c>
      <c r="K9" s="196">
        <f t="shared" si="4"/>
        <v>2122925.5359</v>
      </c>
      <c r="L9" s="148">
        <f>I9*(1+Pressupostos!$B$7)</f>
        <v>437322.66039540002</v>
      </c>
      <c r="M9" s="155">
        <f t="shared" si="5"/>
        <v>5</v>
      </c>
      <c r="N9" s="196">
        <f t="shared" si="6"/>
        <v>2186613.3019770002</v>
      </c>
      <c r="O9" s="148">
        <f>L9*(1+Pressupostos!$B$8)</f>
        <v>450442.34020726202</v>
      </c>
      <c r="P9" s="155">
        <f t="shared" si="7"/>
        <v>5</v>
      </c>
      <c r="Q9" s="196">
        <f t="shared" si="8"/>
        <v>2252211.7010363103</v>
      </c>
      <c r="R9" s="148">
        <f>O9*(1+Pressupostos!$B$9)</f>
        <v>459451.18701140728</v>
      </c>
      <c r="S9" s="155">
        <f t="shared" si="9"/>
        <v>5</v>
      </c>
      <c r="T9" s="196">
        <f t="shared" si="10"/>
        <v>2297255.9350570366</v>
      </c>
      <c r="U9" s="148">
        <f>R9*(1+Pressupostos!$B$10)</f>
        <v>473234.7226217495</v>
      </c>
      <c r="V9" s="155">
        <f t="shared" si="11"/>
        <v>5</v>
      </c>
      <c r="W9" s="196">
        <f t="shared" si="12"/>
        <v>2366173.6131087476</v>
      </c>
      <c r="X9" s="148">
        <f>U9*(1+Pressupostos!$B$11)</f>
        <v>482699.41707418452</v>
      </c>
      <c r="Y9" s="155">
        <f t="shared" si="13"/>
        <v>5</v>
      </c>
      <c r="Z9" s="196">
        <f t="shared" si="14"/>
        <v>2413497.0853709225</v>
      </c>
      <c r="AA9" s="148">
        <f>X9*(1+Pressupostos!$B$12)</f>
        <v>494766.90250103909</v>
      </c>
      <c r="AB9" s="155">
        <f t="shared" si="15"/>
        <v>5</v>
      </c>
      <c r="AC9" s="196">
        <f t="shared" si="16"/>
        <v>2473834.5125051956</v>
      </c>
      <c r="AD9" s="148">
        <f>AA9*(1+Pressupostos!$B$13)</f>
        <v>504662.24055105989</v>
      </c>
      <c r="AE9" s="155">
        <f t="shared" si="17"/>
        <v>5</v>
      </c>
      <c r="AF9" s="196">
        <f t="shared" si="18"/>
        <v>2523311.2027552994</v>
      </c>
      <c r="AG9" s="4"/>
      <c r="AH9" s="5">
        <f t="shared" si="19"/>
        <v>2040489.7499999998</v>
      </c>
      <c r="AI9" s="6">
        <f t="shared" si="20"/>
        <v>2081299.5449999999</v>
      </c>
      <c r="AJ9" s="5">
        <f t="shared" si="21"/>
        <v>2122925.5359</v>
      </c>
      <c r="AK9" s="5">
        <f t="shared" si="22"/>
        <v>2186613.3019770002</v>
      </c>
      <c r="AL9" s="6">
        <f t="shared" si="23"/>
        <v>2252211.7010363103</v>
      </c>
      <c r="AM9" s="5">
        <f t="shared" si="35"/>
        <v>2297255.9350570366</v>
      </c>
      <c r="AN9" s="6">
        <f t="shared" si="24"/>
        <v>2366173.6131087476</v>
      </c>
      <c r="AO9" s="5">
        <f t="shared" si="25"/>
        <v>2413497.0853709225</v>
      </c>
      <c r="AP9" s="5">
        <f t="shared" si="26"/>
        <v>2473834.5125051956</v>
      </c>
      <c r="AQ9" s="6">
        <f t="shared" si="27"/>
        <v>2523311.2027552994</v>
      </c>
      <c r="AR9" s="5">
        <f t="shared" si="28"/>
        <v>2</v>
      </c>
    </row>
    <row r="10" spans="1:44" s="3" customFormat="1" x14ac:dyDescent="0.25">
      <c r="A10" s="84" t="s">
        <v>64</v>
      </c>
      <c r="B10" s="25">
        <v>1</v>
      </c>
      <c r="C10" s="203">
        <v>97648.200000000012</v>
      </c>
      <c r="D10" s="202">
        <v>1</v>
      </c>
      <c r="E10" s="196">
        <f t="shared" si="0"/>
        <v>97648.200000000012</v>
      </c>
      <c r="F10" s="148">
        <f>C10*(1+Pressupostos!$B$5)</f>
        <v>99601.164000000019</v>
      </c>
      <c r="G10" s="155">
        <f t="shared" si="1"/>
        <v>1</v>
      </c>
      <c r="H10" s="196">
        <f t="shared" si="2"/>
        <v>99601.164000000019</v>
      </c>
      <c r="I10" s="148">
        <f>F10*(1+Pressupostos!$B$6)</f>
        <v>101593.18728000003</v>
      </c>
      <c r="J10" s="155">
        <f t="shared" si="3"/>
        <v>1</v>
      </c>
      <c r="K10" s="196">
        <f t="shared" si="4"/>
        <v>101593.18728000003</v>
      </c>
      <c r="L10" s="148">
        <f>I10*(1+Pressupostos!$B$7)</f>
        <v>104640.98289840003</v>
      </c>
      <c r="M10" s="155">
        <f t="shared" si="5"/>
        <v>1</v>
      </c>
      <c r="N10" s="196">
        <f t="shared" si="6"/>
        <v>104640.98289840003</v>
      </c>
      <c r="O10" s="148">
        <f>L10*(1+Pressupostos!$B$8)</f>
        <v>107780.21238535203</v>
      </c>
      <c r="P10" s="155">
        <f t="shared" si="7"/>
        <v>1</v>
      </c>
      <c r="Q10" s="196">
        <f t="shared" si="8"/>
        <v>107780.21238535203</v>
      </c>
      <c r="R10" s="148">
        <f>O10*(1+Pressupostos!$B$9)</f>
        <v>109935.81663305908</v>
      </c>
      <c r="S10" s="155">
        <f t="shared" si="9"/>
        <v>1</v>
      </c>
      <c r="T10" s="196">
        <f t="shared" si="10"/>
        <v>109935.81663305908</v>
      </c>
      <c r="U10" s="148">
        <f>R10*(1+Pressupostos!$B$10)</f>
        <v>113233.89113205085</v>
      </c>
      <c r="V10" s="155">
        <f t="shared" si="11"/>
        <v>1</v>
      </c>
      <c r="W10" s="196">
        <f t="shared" si="12"/>
        <v>113233.89113205085</v>
      </c>
      <c r="X10" s="148">
        <f>U10*(1+Pressupostos!$B$11)</f>
        <v>115498.56895469187</v>
      </c>
      <c r="Y10" s="155">
        <f t="shared" si="13"/>
        <v>1</v>
      </c>
      <c r="Z10" s="196">
        <f t="shared" si="14"/>
        <v>115498.56895469187</v>
      </c>
      <c r="AA10" s="148">
        <f>X10*(1+Pressupostos!$B$12)</f>
        <v>118386.03317855916</v>
      </c>
      <c r="AB10" s="155">
        <f t="shared" si="15"/>
        <v>1</v>
      </c>
      <c r="AC10" s="196">
        <f t="shared" si="16"/>
        <v>118386.03317855916</v>
      </c>
      <c r="AD10" s="148">
        <f>AA10*(1+Pressupostos!$B$13)</f>
        <v>120753.75384213035</v>
      </c>
      <c r="AE10" s="155">
        <f t="shared" si="17"/>
        <v>1</v>
      </c>
      <c r="AF10" s="196">
        <f t="shared" si="18"/>
        <v>120753.75384213035</v>
      </c>
      <c r="AG10" s="4"/>
      <c r="AH10" s="5">
        <f t="shared" si="19"/>
        <v>97648.200000000012</v>
      </c>
      <c r="AI10" s="6">
        <f t="shared" si="20"/>
        <v>99601.164000000019</v>
      </c>
      <c r="AJ10" s="5">
        <f t="shared" si="21"/>
        <v>101593.18728000003</v>
      </c>
      <c r="AK10" s="5">
        <f t="shared" si="22"/>
        <v>104640.98289840003</v>
      </c>
      <c r="AL10" s="6">
        <f t="shared" si="23"/>
        <v>107780.21238535203</v>
      </c>
      <c r="AM10" s="5">
        <f t="shared" si="35"/>
        <v>109935.81663305908</v>
      </c>
      <c r="AN10" s="6">
        <f t="shared" si="24"/>
        <v>113233.89113205085</v>
      </c>
      <c r="AO10" s="5">
        <f t="shared" si="25"/>
        <v>115498.56895469187</v>
      </c>
      <c r="AP10" s="5">
        <f t="shared" si="26"/>
        <v>118386.03317855916</v>
      </c>
      <c r="AQ10" s="6">
        <f t="shared" si="27"/>
        <v>120753.75384213035</v>
      </c>
      <c r="AR10" s="5">
        <f t="shared" si="28"/>
        <v>1</v>
      </c>
    </row>
    <row r="11" spans="1:44" s="3" customFormat="1" x14ac:dyDescent="0.25">
      <c r="A11" s="84" t="s">
        <v>65</v>
      </c>
      <c r="B11" s="25">
        <v>2</v>
      </c>
      <c r="C11" s="203">
        <v>74250.150000000009</v>
      </c>
      <c r="D11" s="202">
        <v>39</v>
      </c>
      <c r="E11" s="196">
        <f t="shared" si="0"/>
        <v>2895755.8500000006</v>
      </c>
      <c r="F11" s="148">
        <f>C11*(1+Pressupostos!$B$5)</f>
        <v>75735.153000000006</v>
      </c>
      <c r="G11" s="155">
        <f t="shared" si="1"/>
        <v>39</v>
      </c>
      <c r="H11" s="196">
        <f t="shared" si="2"/>
        <v>2953670.9670000002</v>
      </c>
      <c r="I11" s="148">
        <f>F11*(1+Pressupostos!$B$6)</f>
        <v>77249.856060000006</v>
      </c>
      <c r="J11" s="155">
        <f t="shared" si="3"/>
        <v>39</v>
      </c>
      <c r="K11" s="196">
        <f t="shared" si="4"/>
        <v>3012744.3863400002</v>
      </c>
      <c r="L11" s="148">
        <f>I11*(1+Pressupostos!$B$7)</f>
        <v>79567.351741800012</v>
      </c>
      <c r="M11" s="155">
        <f t="shared" si="5"/>
        <v>39</v>
      </c>
      <c r="N11" s="196">
        <f t="shared" si="6"/>
        <v>3103126.7179302005</v>
      </c>
      <c r="O11" s="148">
        <f>L11*(1+Pressupostos!$B$8)</f>
        <v>81954.372294054017</v>
      </c>
      <c r="P11" s="155">
        <f t="shared" si="7"/>
        <v>39</v>
      </c>
      <c r="Q11" s="196">
        <f t="shared" si="8"/>
        <v>3196220.5194681068</v>
      </c>
      <c r="R11" s="148">
        <f>O11*(1+Pressupostos!$B$9)</f>
        <v>83593.459739935104</v>
      </c>
      <c r="S11" s="155">
        <f t="shared" si="9"/>
        <v>39</v>
      </c>
      <c r="T11" s="196">
        <f t="shared" si="10"/>
        <v>3260144.9298574692</v>
      </c>
      <c r="U11" s="148">
        <f>R11*(1+Pressupostos!$B$10)</f>
        <v>86101.263532133162</v>
      </c>
      <c r="V11" s="155">
        <f t="shared" si="11"/>
        <v>39</v>
      </c>
      <c r="W11" s="196">
        <f t="shared" si="12"/>
        <v>3357949.2777531934</v>
      </c>
      <c r="X11" s="148">
        <f>U11*(1+Pressupostos!$B$11)</f>
        <v>87823.288802775831</v>
      </c>
      <c r="Y11" s="155">
        <f t="shared" si="13"/>
        <v>39</v>
      </c>
      <c r="Z11" s="196">
        <f t="shared" si="14"/>
        <v>3425108.2633082573</v>
      </c>
      <c r="AA11" s="148">
        <f>X11*(1+Pressupostos!$B$12)</f>
        <v>90018.871022845226</v>
      </c>
      <c r="AB11" s="155">
        <f t="shared" si="15"/>
        <v>39</v>
      </c>
      <c r="AC11" s="196">
        <f t="shared" si="16"/>
        <v>3510735.9698909638</v>
      </c>
      <c r="AD11" s="148">
        <f>AA11*(1+Pressupostos!$B$13)</f>
        <v>91819.248443302131</v>
      </c>
      <c r="AE11" s="155">
        <f t="shared" si="17"/>
        <v>39</v>
      </c>
      <c r="AF11" s="196">
        <f t="shared" si="18"/>
        <v>3580950.6892887829</v>
      </c>
      <c r="AG11" s="4"/>
      <c r="AH11" s="5">
        <f t="shared" si="19"/>
        <v>2895755.8500000006</v>
      </c>
      <c r="AI11" s="6">
        <f t="shared" si="20"/>
        <v>2953670.9670000002</v>
      </c>
      <c r="AJ11" s="5">
        <f t="shared" si="21"/>
        <v>3012744.3863400002</v>
      </c>
      <c r="AK11" s="5">
        <f t="shared" si="22"/>
        <v>3103126.7179302005</v>
      </c>
      <c r="AL11" s="6">
        <f t="shared" si="23"/>
        <v>3196220.5194681068</v>
      </c>
      <c r="AM11" s="5">
        <f t="shared" si="35"/>
        <v>3260144.9298574692</v>
      </c>
      <c r="AN11" s="6">
        <f t="shared" si="24"/>
        <v>3357949.2777531934</v>
      </c>
      <c r="AO11" s="5">
        <f t="shared" si="25"/>
        <v>3425108.2633082573</v>
      </c>
      <c r="AP11" s="5">
        <f t="shared" si="26"/>
        <v>3510735.9698909638</v>
      </c>
      <c r="AQ11" s="6">
        <f t="shared" si="27"/>
        <v>3580950.6892887829</v>
      </c>
      <c r="AR11" s="5">
        <f t="shared" si="28"/>
        <v>2</v>
      </c>
    </row>
    <row r="12" spans="1:44" s="3" customFormat="1" x14ac:dyDescent="0.25">
      <c r="A12" s="84" t="s">
        <v>65</v>
      </c>
      <c r="B12" s="25">
        <v>1</v>
      </c>
      <c r="C12" s="203">
        <v>83166.2</v>
      </c>
      <c r="D12" s="202">
        <v>37</v>
      </c>
      <c r="E12" s="196">
        <f t="shared" si="0"/>
        <v>3077149.4</v>
      </c>
      <c r="F12" s="148">
        <f>C12*(1+Pressupostos!$B$5)</f>
        <v>84829.524000000005</v>
      </c>
      <c r="G12" s="155">
        <f t="shared" si="1"/>
        <v>37</v>
      </c>
      <c r="H12" s="196">
        <f t="shared" si="2"/>
        <v>3138692.3880000003</v>
      </c>
      <c r="I12" s="148">
        <f>F12*(1+Pressupostos!$B$6)</f>
        <v>86526.114480000004</v>
      </c>
      <c r="J12" s="155">
        <f t="shared" si="3"/>
        <v>37</v>
      </c>
      <c r="K12" s="196">
        <f t="shared" si="4"/>
        <v>3201466.2357600001</v>
      </c>
      <c r="L12" s="148">
        <f>I12*(1+Pressupostos!$B$7)</f>
        <v>89121.897914400004</v>
      </c>
      <c r="M12" s="155">
        <f t="shared" si="5"/>
        <v>37</v>
      </c>
      <c r="N12" s="196">
        <f t="shared" si="6"/>
        <v>3297510.2228328004</v>
      </c>
      <c r="O12" s="148">
        <f>L12*(1+Pressupostos!$B$8)</f>
        <v>91795.554851832014</v>
      </c>
      <c r="P12" s="155">
        <f t="shared" si="7"/>
        <v>37</v>
      </c>
      <c r="Q12" s="196">
        <f t="shared" si="8"/>
        <v>3396435.5295177847</v>
      </c>
      <c r="R12" s="148">
        <f>O12*(1+Pressupostos!$B$9)</f>
        <v>93631.465948868659</v>
      </c>
      <c r="S12" s="155">
        <f t="shared" si="9"/>
        <v>37</v>
      </c>
      <c r="T12" s="196">
        <f t="shared" si="10"/>
        <v>3464364.2401081403</v>
      </c>
      <c r="U12" s="148">
        <f>R12*(1+Pressupostos!$B$10)</f>
        <v>96440.409927334724</v>
      </c>
      <c r="V12" s="155">
        <f t="shared" si="11"/>
        <v>37</v>
      </c>
      <c r="W12" s="196">
        <f t="shared" si="12"/>
        <v>3568295.1673113848</v>
      </c>
      <c r="X12" s="148">
        <f>U12*(1+Pressupostos!$B$11)</f>
        <v>98369.218125881423</v>
      </c>
      <c r="Y12" s="155">
        <f t="shared" si="13"/>
        <v>37</v>
      </c>
      <c r="Z12" s="196">
        <f t="shared" si="14"/>
        <v>3639661.0706576128</v>
      </c>
      <c r="AA12" s="148">
        <f>X12*(1+Pressupostos!$B$12)</f>
        <v>100828.44857902845</v>
      </c>
      <c r="AB12" s="155">
        <f t="shared" si="15"/>
        <v>37</v>
      </c>
      <c r="AC12" s="196">
        <f t="shared" si="16"/>
        <v>3730652.5974240527</v>
      </c>
      <c r="AD12" s="148">
        <f>AA12*(1+Pressupostos!$B$13)</f>
        <v>102845.01755060902</v>
      </c>
      <c r="AE12" s="155">
        <f t="shared" si="17"/>
        <v>37</v>
      </c>
      <c r="AF12" s="196">
        <f t="shared" si="18"/>
        <v>3805265.6493725334</v>
      </c>
      <c r="AG12" s="4"/>
      <c r="AH12" s="5">
        <f t="shared" si="19"/>
        <v>3077149.4</v>
      </c>
      <c r="AI12" s="6">
        <f t="shared" si="20"/>
        <v>3138692.3880000003</v>
      </c>
      <c r="AJ12" s="5">
        <f t="shared" si="21"/>
        <v>3201466.2357600001</v>
      </c>
      <c r="AK12" s="5">
        <f t="shared" si="22"/>
        <v>3297510.2228328004</v>
      </c>
      <c r="AL12" s="6">
        <f t="shared" si="23"/>
        <v>3396435.5295177847</v>
      </c>
      <c r="AM12" s="5">
        <f t="shared" si="35"/>
        <v>3464364.2401081403</v>
      </c>
      <c r="AN12" s="6">
        <f t="shared" si="24"/>
        <v>3568295.1673113848</v>
      </c>
      <c r="AO12" s="5">
        <f t="shared" si="25"/>
        <v>3639661.0706576128</v>
      </c>
      <c r="AP12" s="5">
        <f t="shared" si="26"/>
        <v>3730652.5974240527</v>
      </c>
      <c r="AQ12" s="6">
        <f t="shared" si="27"/>
        <v>3805265.6493725334</v>
      </c>
      <c r="AR12" s="5">
        <f t="shared" si="28"/>
        <v>1</v>
      </c>
    </row>
    <row r="13" spans="1:44" s="3" customFormat="1" x14ac:dyDescent="0.25">
      <c r="A13" s="84" t="s">
        <v>280</v>
      </c>
      <c r="B13" s="25">
        <v>1</v>
      </c>
      <c r="C13" s="203">
        <v>104881.40000000001</v>
      </c>
      <c r="D13" s="202">
        <v>29</v>
      </c>
      <c r="E13" s="196">
        <f t="shared" si="0"/>
        <v>3041560.6</v>
      </c>
      <c r="F13" s="148">
        <f>C13*(1+Pressupostos!$B$5)</f>
        <v>106979.02800000001</v>
      </c>
      <c r="G13" s="155">
        <f t="shared" si="1"/>
        <v>29</v>
      </c>
      <c r="H13" s="196">
        <f t="shared" si="2"/>
        <v>3102391.8120000004</v>
      </c>
      <c r="I13" s="148">
        <f>F13*(1+Pressupostos!$B$6)</f>
        <v>109118.60856000001</v>
      </c>
      <c r="J13" s="155">
        <f t="shared" si="3"/>
        <v>29</v>
      </c>
      <c r="K13" s="196">
        <f t="shared" si="4"/>
        <v>3164439.64824</v>
      </c>
      <c r="L13" s="148">
        <f>I13*(1+Pressupostos!$B$7)</f>
        <v>112392.16681680002</v>
      </c>
      <c r="M13" s="155">
        <f t="shared" si="5"/>
        <v>29</v>
      </c>
      <c r="N13" s="196">
        <f t="shared" si="6"/>
        <v>3259372.8376872004</v>
      </c>
      <c r="O13" s="148">
        <f>L13*(1+Pressupostos!$B$8)</f>
        <v>115763.93182130402</v>
      </c>
      <c r="P13" s="155">
        <f t="shared" si="7"/>
        <v>29</v>
      </c>
      <c r="Q13" s="196">
        <f t="shared" si="8"/>
        <v>3357154.0228178166</v>
      </c>
      <c r="R13" s="148">
        <f>O13*(1+Pressupostos!$B$9)</f>
        <v>118079.21045773011</v>
      </c>
      <c r="S13" s="155">
        <f t="shared" si="9"/>
        <v>29</v>
      </c>
      <c r="T13" s="196">
        <f t="shared" si="10"/>
        <v>3424297.1032741731</v>
      </c>
      <c r="U13" s="148">
        <f>R13*(1+Pressupostos!$B$10)</f>
        <v>121621.58677146201</v>
      </c>
      <c r="V13" s="155">
        <f t="shared" si="11"/>
        <v>29</v>
      </c>
      <c r="W13" s="196">
        <f t="shared" si="12"/>
        <v>3527026.0163723985</v>
      </c>
      <c r="X13" s="148">
        <f>U13*(1+Pressupostos!$B$11)</f>
        <v>124054.01850689125</v>
      </c>
      <c r="Y13" s="155">
        <f t="shared" si="13"/>
        <v>29</v>
      </c>
      <c r="Z13" s="196">
        <f t="shared" si="14"/>
        <v>3597566.5366998464</v>
      </c>
      <c r="AA13" s="148">
        <f>X13*(1+Pressupostos!$B$12)</f>
        <v>127155.36896956353</v>
      </c>
      <c r="AB13" s="155">
        <f t="shared" si="15"/>
        <v>29</v>
      </c>
      <c r="AC13" s="196">
        <f t="shared" si="16"/>
        <v>3687505.7001173422</v>
      </c>
      <c r="AD13" s="148">
        <f>AA13*(1+Pressupostos!$B$13)</f>
        <v>129698.47634895479</v>
      </c>
      <c r="AE13" s="155">
        <f t="shared" si="17"/>
        <v>29</v>
      </c>
      <c r="AF13" s="196">
        <f t="shared" si="18"/>
        <v>3761255.8141196892</v>
      </c>
      <c r="AG13" s="4"/>
      <c r="AH13" s="5">
        <f t="shared" si="19"/>
        <v>3041560.6</v>
      </c>
      <c r="AI13" s="6">
        <f t="shared" si="20"/>
        <v>3102391.8120000004</v>
      </c>
      <c r="AJ13" s="5">
        <f t="shared" si="21"/>
        <v>3164439.64824</v>
      </c>
      <c r="AK13" s="5">
        <f t="shared" si="22"/>
        <v>3259372.8376872004</v>
      </c>
      <c r="AL13" s="6">
        <f t="shared" si="23"/>
        <v>3357154.0228178166</v>
      </c>
      <c r="AM13" s="5">
        <f t="shared" si="35"/>
        <v>3424297.1032741731</v>
      </c>
      <c r="AN13" s="6">
        <f t="shared" si="24"/>
        <v>3527026.0163723985</v>
      </c>
      <c r="AO13" s="5">
        <f t="shared" si="25"/>
        <v>3597566.5366998464</v>
      </c>
      <c r="AP13" s="5">
        <f t="shared" si="26"/>
        <v>3687505.7001173422</v>
      </c>
      <c r="AQ13" s="6">
        <f t="shared" si="27"/>
        <v>3761255.8141196892</v>
      </c>
      <c r="AR13" s="5">
        <f t="shared" si="28"/>
        <v>1</v>
      </c>
    </row>
    <row r="14" spans="1:44" s="3" customFormat="1" x14ac:dyDescent="0.25">
      <c r="A14" s="84" t="s">
        <v>66</v>
      </c>
      <c r="B14" s="25">
        <v>1</v>
      </c>
      <c r="C14" s="203">
        <v>170766.69999999998</v>
      </c>
      <c r="D14" s="202">
        <v>22</v>
      </c>
      <c r="E14" s="196">
        <f t="shared" si="0"/>
        <v>3756867.3999999994</v>
      </c>
      <c r="F14" s="148">
        <f>C14*(1+Pressupostos!$B$5)</f>
        <v>174182.03399999999</v>
      </c>
      <c r="G14" s="155">
        <f t="shared" si="1"/>
        <v>22</v>
      </c>
      <c r="H14" s="196">
        <f t="shared" si="2"/>
        <v>3832004.7479999997</v>
      </c>
      <c r="I14" s="148">
        <f>F14*(1+Pressupostos!$B$6)</f>
        <v>177665.67468</v>
      </c>
      <c r="J14" s="155">
        <f t="shared" si="3"/>
        <v>22</v>
      </c>
      <c r="K14" s="196">
        <f t="shared" si="4"/>
        <v>3908644.84296</v>
      </c>
      <c r="L14" s="148">
        <f>I14*(1+Pressupostos!$B$7)</f>
        <v>182995.64492039999</v>
      </c>
      <c r="M14" s="155">
        <f t="shared" si="5"/>
        <v>22</v>
      </c>
      <c r="N14" s="196">
        <f t="shared" si="6"/>
        <v>4025904.1882488001</v>
      </c>
      <c r="O14" s="148">
        <f>L14*(1+Pressupostos!$B$8)</f>
        <v>188485.51426801199</v>
      </c>
      <c r="P14" s="155">
        <f t="shared" si="7"/>
        <v>22</v>
      </c>
      <c r="Q14" s="196">
        <f t="shared" si="8"/>
        <v>4146681.3138962639</v>
      </c>
      <c r="R14" s="148">
        <f>O14*(1+Pressupostos!$B$9)</f>
        <v>192255.22455337225</v>
      </c>
      <c r="S14" s="155">
        <f t="shared" si="9"/>
        <v>22</v>
      </c>
      <c r="T14" s="196">
        <f t="shared" si="10"/>
        <v>4229614.9401741894</v>
      </c>
      <c r="U14" s="148">
        <f>R14*(1+Pressupostos!$B$10)</f>
        <v>198022.88128997342</v>
      </c>
      <c r="V14" s="155">
        <f t="shared" si="11"/>
        <v>22</v>
      </c>
      <c r="W14" s="196">
        <f t="shared" si="12"/>
        <v>4356503.3883794155</v>
      </c>
      <c r="X14" s="148">
        <f>U14*(1+Pressupostos!$B$11)</f>
        <v>201983.33891577288</v>
      </c>
      <c r="Y14" s="155">
        <f t="shared" si="13"/>
        <v>22</v>
      </c>
      <c r="Z14" s="196">
        <f t="shared" si="14"/>
        <v>4443633.456147003</v>
      </c>
      <c r="AA14" s="148">
        <f>X14*(1+Pressupostos!$B$12)</f>
        <v>207032.92238866718</v>
      </c>
      <c r="AB14" s="155">
        <f t="shared" si="15"/>
        <v>22</v>
      </c>
      <c r="AC14" s="196">
        <f t="shared" si="16"/>
        <v>4554724.2925506784</v>
      </c>
      <c r="AD14" s="148">
        <f>AA14*(1+Pressupostos!$B$13)</f>
        <v>211173.58083644052</v>
      </c>
      <c r="AE14" s="155">
        <f t="shared" si="17"/>
        <v>22</v>
      </c>
      <c r="AF14" s="196">
        <f t="shared" si="18"/>
        <v>4645818.7784016915</v>
      </c>
      <c r="AG14" s="4"/>
      <c r="AH14" s="5">
        <f t="shared" si="19"/>
        <v>3756867.3999999994</v>
      </c>
      <c r="AI14" s="6">
        <f t="shared" si="20"/>
        <v>3832004.7479999997</v>
      </c>
      <c r="AJ14" s="5">
        <f t="shared" si="21"/>
        <v>3908644.84296</v>
      </c>
      <c r="AK14" s="5">
        <f t="shared" si="22"/>
        <v>4025904.1882488001</v>
      </c>
      <c r="AL14" s="6">
        <f t="shared" si="23"/>
        <v>4146681.3138962639</v>
      </c>
      <c r="AM14" s="5">
        <f t="shared" si="35"/>
        <v>4229614.9401741894</v>
      </c>
      <c r="AN14" s="6">
        <f t="shared" si="24"/>
        <v>4356503.3883794155</v>
      </c>
      <c r="AO14" s="5">
        <f t="shared" si="25"/>
        <v>4443633.456147003</v>
      </c>
      <c r="AP14" s="5">
        <f t="shared" si="26"/>
        <v>4554724.2925506784</v>
      </c>
      <c r="AQ14" s="6">
        <f t="shared" si="27"/>
        <v>4645818.7784016915</v>
      </c>
      <c r="AR14" s="5">
        <f t="shared" si="28"/>
        <v>1</v>
      </c>
    </row>
    <row r="15" spans="1:44" s="3" customFormat="1" x14ac:dyDescent="0.25">
      <c r="A15" s="84" t="s">
        <v>67</v>
      </c>
      <c r="B15" s="25">
        <v>3</v>
      </c>
      <c r="C15" s="203">
        <v>260000</v>
      </c>
      <c r="D15" s="202">
        <v>1</v>
      </c>
      <c r="E15" s="196">
        <f t="shared" si="0"/>
        <v>260000</v>
      </c>
      <c r="F15" s="148">
        <f>C15*(1+Pressupostos!$B$5)</f>
        <v>265200</v>
      </c>
      <c r="G15" s="155">
        <f t="shared" si="1"/>
        <v>1</v>
      </c>
      <c r="H15" s="196">
        <f t="shared" si="2"/>
        <v>265200</v>
      </c>
      <c r="I15" s="148">
        <f>F15*(1+Pressupostos!$B$6)</f>
        <v>270504</v>
      </c>
      <c r="J15" s="155">
        <f t="shared" si="3"/>
        <v>1</v>
      </c>
      <c r="K15" s="196">
        <f t="shared" si="4"/>
        <v>270504</v>
      </c>
      <c r="L15" s="148">
        <f>I15*(1+Pressupostos!$B$7)</f>
        <v>278619.12</v>
      </c>
      <c r="M15" s="155">
        <f t="shared" si="5"/>
        <v>1</v>
      </c>
      <c r="N15" s="196">
        <f t="shared" si="6"/>
        <v>278619.12</v>
      </c>
      <c r="O15" s="148">
        <f>L15*(1+Pressupostos!$B$8)</f>
        <v>286977.6936</v>
      </c>
      <c r="P15" s="155">
        <f t="shared" ref="P15:P17" si="36">M15</f>
        <v>1</v>
      </c>
      <c r="Q15" s="196">
        <f t="shared" si="8"/>
        <v>286977.6936</v>
      </c>
      <c r="R15" s="148">
        <f>O15*(1+Pressupostos!$B$9)</f>
        <v>292717.24747200002</v>
      </c>
      <c r="S15" s="155">
        <f t="shared" ref="S15:S17" si="37">P15</f>
        <v>1</v>
      </c>
      <c r="T15" s="196">
        <f t="shared" si="10"/>
        <v>292717.24747200002</v>
      </c>
      <c r="U15" s="148">
        <f>R15*(1+Pressupostos!$B$10)</f>
        <v>301498.76489616005</v>
      </c>
      <c r="V15" s="155">
        <f t="shared" ref="V15:V17" si="38">S15</f>
        <v>1</v>
      </c>
      <c r="W15" s="196">
        <f t="shared" si="12"/>
        <v>301498.76489616005</v>
      </c>
      <c r="X15" s="148">
        <f>U15*(1+Pressupostos!$B$11)</f>
        <v>307528.74019408325</v>
      </c>
      <c r="Y15" s="155">
        <f t="shared" ref="Y15:Y17" si="39">V15</f>
        <v>1</v>
      </c>
      <c r="Z15" s="196">
        <f t="shared" si="14"/>
        <v>307528.74019408325</v>
      </c>
      <c r="AA15" s="148">
        <f>X15*(1+Pressupostos!$B$12)</f>
        <v>315216.95869893528</v>
      </c>
      <c r="AB15" s="155">
        <f t="shared" ref="AB15:AB17" si="40">Y15</f>
        <v>1</v>
      </c>
      <c r="AC15" s="196">
        <f t="shared" si="16"/>
        <v>315216.95869893528</v>
      </c>
      <c r="AD15" s="148">
        <f>AA15*(1+Pressupostos!$B$13)</f>
        <v>321521.297872914</v>
      </c>
      <c r="AE15" s="155">
        <f t="shared" ref="AE15:AE17" si="41">AB15</f>
        <v>1</v>
      </c>
      <c r="AF15" s="196">
        <f t="shared" si="18"/>
        <v>321521.297872914</v>
      </c>
      <c r="AG15" s="4"/>
      <c r="AH15" s="5">
        <f t="shared" si="19"/>
        <v>260000</v>
      </c>
      <c r="AI15" s="6">
        <f t="shared" si="20"/>
        <v>265200</v>
      </c>
      <c r="AJ15" s="5">
        <f t="shared" si="21"/>
        <v>270504</v>
      </c>
      <c r="AK15" s="5">
        <f t="shared" si="22"/>
        <v>278619.12</v>
      </c>
      <c r="AL15" s="6">
        <f t="shared" si="23"/>
        <v>286977.6936</v>
      </c>
      <c r="AM15" s="5">
        <f t="shared" si="35"/>
        <v>292717.24747200002</v>
      </c>
      <c r="AN15" s="6">
        <f t="shared" si="24"/>
        <v>301498.76489616005</v>
      </c>
      <c r="AO15" s="5">
        <f t="shared" si="25"/>
        <v>307528.74019408325</v>
      </c>
      <c r="AP15" s="5">
        <f t="shared" si="26"/>
        <v>315216.95869893528</v>
      </c>
      <c r="AQ15" s="6">
        <f t="shared" si="27"/>
        <v>321521.297872914</v>
      </c>
      <c r="AR15" s="5">
        <f t="shared" si="28"/>
        <v>3</v>
      </c>
    </row>
    <row r="16" spans="1:44" s="3" customFormat="1" x14ac:dyDescent="0.25">
      <c r="A16" s="84" t="s">
        <v>67</v>
      </c>
      <c r="B16" s="25">
        <v>3</v>
      </c>
      <c r="C16" s="203">
        <v>408097.94999999995</v>
      </c>
      <c r="D16" s="202">
        <v>1</v>
      </c>
      <c r="E16" s="196">
        <f t="shared" si="0"/>
        <v>408097.94999999995</v>
      </c>
      <c r="F16" s="148">
        <f>C16*(1+Pressupostos!$B$5)</f>
        <v>416259.90899999999</v>
      </c>
      <c r="G16" s="155">
        <f t="shared" si="1"/>
        <v>1</v>
      </c>
      <c r="H16" s="196">
        <f t="shared" si="2"/>
        <v>416259.90899999999</v>
      </c>
      <c r="I16" s="148">
        <f>F16*(1+Pressupostos!$B$6)</f>
        <v>424585.10717999999</v>
      </c>
      <c r="J16" s="155">
        <f t="shared" si="3"/>
        <v>1</v>
      </c>
      <c r="K16" s="196">
        <f t="shared" si="4"/>
        <v>424585.10717999999</v>
      </c>
      <c r="L16" s="148">
        <f>I16*(1+Pressupostos!$B$7)</f>
        <v>437322.66039540002</v>
      </c>
      <c r="M16" s="155">
        <f t="shared" si="5"/>
        <v>1</v>
      </c>
      <c r="N16" s="196">
        <f t="shared" si="6"/>
        <v>437322.66039540002</v>
      </c>
      <c r="O16" s="148">
        <f>L16*(1+Pressupostos!$B$8)</f>
        <v>450442.34020726202</v>
      </c>
      <c r="P16" s="155">
        <f t="shared" si="36"/>
        <v>1</v>
      </c>
      <c r="Q16" s="196">
        <f t="shared" si="8"/>
        <v>450442.34020726202</v>
      </c>
      <c r="R16" s="148">
        <f>O16*(1+Pressupostos!$B$9)</f>
        <v>459451.18701140728</v>
      </c>
      <c r="S16" s="155">
        <f t="shared" si="37"/>
        <v>1</v>
      </c>
      <c r="T16" s="196">
        <f t="shared" si="10"/>
        <v>459451.18701140728</v>
      </c>
      <c r="U16" s="148">
        <f>R16*(1+Pressupostos!$B$10)</f>
        <v>473234.7226217495</v>
      </c>
      <c r="V16" s="155">
        <f t="shared" si="38"/>
        <v>1</v>
      </c>
      <c r="W16" s="196">
        <f t="shared" si="12"/>
        <v>473234.7226217495</v>
      </c>
      <c r="X16" s="148">
        <f>U16*(1+Pressupostos!$B$11)</f>
        <v>482699.41707418452</v>
      </c>
      <c r="Y16" s="155">
        <f t="shared" si="39"/>
        <v>1</v>
      </c>
      <c r="Z16" s="196">
        <f t="shared" si="14"/>
        <v>482699.41707418452</v>
      </c>
      <c r="AA16" s="148">
        <f>X16*(1+Pressupostos!$B$12)</f>
        <v>494766.90250103909</v>
      </c>
      <c r="AB16" s="155">
        <f t="shared" si="40"/>
        <v>1</v>
      </c>
      <c r="AC16" s="196">
        <f t="shared" si="16"/>
        <v>494766.90250103909</v>
      </c>
      <c r="AD16" s="148">
        <f>AA16*(1+Pressupostos!$B$13)</f>
        <v>504662.24055105989</v>
      </c>
      <c r="AE16" s="155">
        <f t="shared" si="41"/>
        <v>1</v>
      </c>
      <c r="AF16" s="196">
        <f t="shared" si="18"/>
        <v>504662.24055105989</v>
      </c>
      <c r="AG16" s="4"/>
      <c r="AH16" s="5">
        <f t="shared" si="19"/>
        <v>408097.94999999995</v>
      </c>
      <c r="AI16" s="6">
        <f t="shared" si="20"/>
        <v>416259.90899999999</v>
      </c>
      <c r="AJ16" s="5">
        <f t="shared" si="21"/>
        <v>424585.10717999999</v>
      </c>
      <c r="AK16" s="5">
        <f t="shared" si="22"/>
        <v>437322.66039540002</v>
      </c>
      <c r="AL16" s="6">
        <f t="shared" si="23"/>
        <v>450442.34020726202</v>
      </c>
      <c r="AM16" s="5">
        <f t="shared" si="35"/>
        <v>459451.18701140728</v>
      </c>
      <c r="AN16" s="6">
        <f t="shared" si="24"/>
        <v>473234.7226217495</v>
      </c>
      <c r="AO16" s="5">
        <f t="shared" si="25"/>
        <v>482699.41707418452</v>
      </c>
      <c r="AP16" s="5">
        <f t="shared" si="26"/>
        <v>494766.90250103909</v>
      </c>
      <c r="AQ16" s="6">
        <f t="shared" si="27"/>
        <v>504662.24055105989</v>
      </c>
      <c r="AR16" s="5">
        <f t="shared" si="28"/>
        <v>3</v>
      </c>
    </row>
    <row r="17" spans="1:44" s="3" customFormat="1" x14ac:dyDescent="0.25">
      <c r="A17" s="84"/>
      <c r="B17" s="25"/>
      <c r="C17" s="203"/>
      <c r="D17" s="202"/>
      <c r="E17" s="196">
        <f t="shared" si="0"/>
        <v>0</v>
      </c>
      <c r="F17" s="148">
        <f>C17*(1+Pressupostos!$B$5)</f>
        <v>0</v>
      </c>
      <c r="G17" s="155">
        <f t="shared" si="1"/>
        <v>0</v>
      </c>
      <c r="H17" s="196">
        <f t="shared" si="2"/>
        <v>0</v>
      </c>
      <c r="I17" s="148">
        <f>F17*(1+Pressupostos!$B$6)</f>
        <v>0</v>
      </c>
      <c r="J17" s="155">
        <f t="shared" si="3"/>
        <v>0</v>
      </c>
      <c r="K17" s="196">
        <f t="shared" si="4"/>
        <v>0</v>
      </c>
      <c r="L17" s="148">
        <f>I17*(1+Pressupostos!$B$7)</f>
        <v>0</v>
      </c>
      <c r="M17" s="155">
        <f t="shared" si="5"/>
        <v>0</v>
      </c>
      <c r="N17" s="196">
        <f t="shared" si="6"/>
        <v>0</v>
      </c>
      <c r="O17" s="148">
        <f>L17*(1+Pressupostos!$B$8)</f>
        <v>0</v>
      </c>
      <c r="P17" s="155">
        <f t="shared" si="36"/>
        <v>0</v>
      </c>
      <c r="Q17" s="196">
        <f t="shared" si="8"/>
        <v>0</v>
      </c>
      <c r="R17" s="148">
        <f>O17*(1+Pressupostos!$B$9)</f>
        <v>0</v>
      </c>
      <c r="S17" s="155">
        <f t="shared" si="37"/>
        <v>0</v>
      </c>
      <c r="T17" s="196">
        <f t="shared" si="10"/>
        <v>0</v>
      </c>
      <c r="U17" s="148">
        <f>R17*(1+Pressupostos!$B$10)</f>
        <v>0</v>
      </c>
      <c r="V17" s="155">
        <f t="shared" si="38"/>
        <v>0</v>
      </c>
      <c r="W17" s="196">
        <f t="shared" si="12"/>
        <v>0</v>
      </c>
      <c r="X17" s="148">
        <f>U17*(1+Pressupostos!$B$11)</f>
        <v>0</v>
      </c>
      <c r="Y17" s="155">
        <f t="shared" si="39"/>
        <v>0</v>
      </c>
      <c r="Z17" s="196">
        <f t="shared" si="14"/>
        <v>0</v>
      </c>
      <c r="AA17" s="148">
        <f>X17*(1+Pressupostos!$B$12)</f>
        <v>0</v>
      </c>
      <c r="AB17" s="155">
        <f t="shared" si="40"/>
        <v>0</v>
      </c>
      <c r="AC17" s="196">
        <f t="shared" si="16"/>
        <v>0</v>
      </c>
      <c r="AD17" s="148">
        <f>AA17*(1+Pressupostos!$B$13)</f>
        <v>0</v>
      </c>
      <c r="AE17" s="155">
        <f t="shared" si="41"/>
        <v>0</v>
      </c>
      <c r="AF17" s="196">
        <f t="shared" si="18"/>
        <v>0</v>
      </c>
      <c r="AG17" s="4"/>
      <c r="AH17" s="5">
        <f t="shared" si="19"/>
        <v>0</v>
      </c>
      <c r="AI17" s="6">
        <f t="shared" si="20"/>
        <v>0</v>
      </c>
      <c r="AJ17" s="5">
        <f t="shared" si="21"/>
        <v>0</v>
      </c>
      <c r="AK17" s="5">
        <f t="shared" si="22"/>
        <v>0</v>
      </c>
      <c r="AL17" s="6">
        <f t="shared" si="23"/>
        <v>0</v>
      </c>
      <c r="AM17" s="5">
        <f t="shared" si="35"/>
        <v>0</v>
      </c>
      <c r="AN17" s="6">
        <f t="shared" si="24"/>
        <v>0</v>
      </c>
      <c r="AO17" s="5">
        <f t="shared" si="25"/>
        <v>0</v>
      </c>
      <c r="AP17" s="5">
        <f t="shared" si="26"/>
        <v>0</v>
      </c>
      <c r="AQ17" s="6">
        <f t="shared" si="27"/>
        <v>0</v>
      </c>
      <c r="AR17" s="5">
        <f t="shared" si="28"/>
        <v>0</v>
      </c>
    </row>
    <row r="18" spans="1:44" s="3" customFormat="1" x14ac:dyDescent="0.25">
      <c r="A18" s="84"/>
      <c r="B18" s="25"/>
      <c r="C18" s="203"/>
      <c r="D18" s="202"/>
      <c r="E18" s="196">
        <f t="shared" ref="E18:E26" si="42">C18*D18</f>
        <v>0</v>
      </c>
      <c r="F18" s="148">
        <f>C18*(1+Pressupostos!$B$5)</f>
        <v>0</v>
      </c>
      <c r="G18" s="155">
        <f t="shared" ref="G18:G26" si="43">D18</f>
        <v>0</v>
      </c>
      <c r="H18" s="196">
        <f t="shared" ref="H18:H26" si="44">F18*G18</f>
        <v>0</v>
      </c>
      <c r="I18" s="148">
        <f>F18*(1+Pressupostos!$B$6)</f>
        <v>0</v>
      </c>
      <c r="J18" s="155">
        <f t="shared" ref="J18:J26" si="45">G18</f>
        <v>0</v>
      </c>
      <c r="K18" s="196">
        <f t="shared" ref="K18:K26" si="46">I18*J18</f>
        <v>0</v>
      </c>
      <c r="L18" s="148">
        <f>I18*(1+Pressupostos!$B$7)</f>
        <v>0</v>
      </c>
      <c r="M18" s="155">
        <f t="shared" ref="M18:M26" si="47">J18</f>
        <v>0</v>
      </c>
      <c r="N18" s="196">
        <f t="shared" ref="N18:N26" si="48">L18*M18</f>
        <v>0</v>
      </c>
      <c r="O18" s="148">
        <f>L18*(1+Pressupostos!$B$8)</f>
        <v>0</v>
      </c>
      <c r="P18" s="155">
        <f t="shared" si="7"/>
        <v>0</v>
      </c>
      <c r="Q18" s="196">
        <f t="shared" si="8"/>
        <v>0</v>
      </c>
      <c r="R18" s="148">
        <f>O18*(1+Pressupostos!$B$9)</f>
        <v>0</v>
      </c>
      <c r="S18" s="155">
        <f t="shared" si="9"/>
        <v>0</v>
      </c>
      <c r="T18" s="196">
        <f t="shared" si="10"/>
        <v>0</v>
      </c>
      <c r="U18" s="148">
        <f>R18*(1+Pressupostos!$B$10)</f>
        <v>0</v>
      </c>
      <c r="V18" s="155">
        <f t="shared" si="11"/>
        <v>0</v>
      </c>
      <c r="W18" s="196">
        <f t="shared" si="12"/>
        <v>0</v>
      </c>
      <c r="X18" s="148">
        <f>U18*(1+Pressupostos!$B$11)</f>
        <v>0</v>
      </c>
      <c r="Y18" s="155">
        <f t="shared" si="13"/>
        <v>0</v>
      </c>
      <c r="Z18" s="196">
        <f t="shared" si="14"/>
        <v>0</v>
      </c>
      <c r="AA18" s="148">
        <f>X18*(1+Pressupostos!$B$12)</f>
        <v>0</v>
      </c>
      <c r="AB18" s="155">
        <f t="shared" si="15"/>
        <v>0</v>
      </c>
      <c r="AC18" s="196">
        <f t="shared" si="16"/>
        <v>0</v>
      </c>
      <c r="AD18" s="148">
        <f>AA18*(1+Pressupostos!$B$13)</f>
        <v>0</v>
      </c>
      <c r="AE18" s="155">
        <f t="shared" si="17"/>
        <v>0</v>
      </c>
      <c r="AF18" s="196">
        <f t="shared" si="18"/>
        <v>0</v>
      </c>
      <c r="AH18" s="5">
        <f t="shared" ref="AH18:AH26" si="49">+E18</f>
        <v>0</v>
      </c>
      <c r="AI18" s="6">
        <f t="shared" ref="AI18:AI26" si="50">+H18</f>
        <v>0</v>
      </c>
      <c r="AJ18" s="5">
        <f t="shared" ref="AJ18:AJ26" si="51">+K18</f>
        <v>0</v>
      </c>
      <c r="AK18" s="5">
        <f t="shared" ref="AK18:AK26" si="52">+N18</f>
        <v>0</v>
      </c>
      <c r="AL18" s="6">
        <f t="shared" ref="AL18:AL26" si="53">+Q18</f>
        <v>0</v>
      </c>
      <c r="AM18" s="5">
        <f t="shared" ref="AM18:AM27" si="54">+T18</f>
        <v>0</v>
      </c>
      <c r="AN18" s="6">
        <f t="shared" ref="AN18:AN27" si="55">+W18</f>
        <v>0</v>
      </c>
      <c r="AO18" s="5">
        <f t="shared" ref="AO18:AO27" si="56">+Z18</f>
        <v>0</v>
      </c>
      <c r="AP18" s="5">
        <f t="shared" ref="AP18:AP27" si="57">+AC18</f>
        <v>0</v>
      </c>
      <c r="AQ18" s="6">
        <f t="shared" ref="AQ18:AQ27" si="58">+AF18</f>
        <v>0</v>
      </c>
      <c r="AR18" s="5">
        <f t="shared" ref="AR18:AR26" si="59">B18</f>
        <v>0</v>
      </c>
    </row>
    <row r="19" spans="1:44" s="3" customFormat="1" x14ac:dyDescent="0.25">
      <c r="A19" s="84"/>
      <c r="B19" s="25"/>
      <c r="C19" s="203"/>
      <c r="D19" s="202"/>
      <c r="E19" s="196">
        <f t="shared" si="42"/>
        <v>0</v>
      </c>
      <c r="F19" s="148">
        <f>C19*(1+Pressupostos!$B$5)</f>
        <v>0</v>
      </c>
      <c r="G19" s="155">
        <f t="shared" si="43"/>
        <v>0</v>
      </c>
      <c r="H19" s="196">
        <f t="shared" si="44"/>
        <v>0</v>
      </c>
      <c r="I19" s="148">
        <f>F19*(1+Pressupostos!$B$6)</f>
        <v>0</v>
      </c>
      <c r="J19" s="155">
        <f t="shared" si="45"/>
        <v>0</v>
      </c>
      <c r="K19" s="196">
        <f t="shared" si="46"/>
        <v>0</v>
      </c>
      <c r="L19" s="148">
        <f>I19*(1+Pressupostos!$B$7)</f>
        <v>0</v>
      </c>
      <c r="M19" s="155">
        <f t="shared" si="47"/>
        <v>0</v>
      </c>
      <c r="N19" s="196">
        <f t="shared" si="48"/>
        <v>0</v>
      </c>
      <c r="O19" s="148">
        <f>L19*(1+Pressupostos!$B$8)</f>
        <v>0</v>
      </c>
      <c r="P19" s="155">
        <f t="shared" si="7"/>
        <v>0</v>
      </c>
      <c r="Q19" s="196">
        <f t="shared" si="8"/>
        <v>0</v>
      </c>
      <c r="R19" s="148">
        <f>O19*(1+Pressupostos!$B$9)</f>
        <v>0</v>
      </c>
      <c r="S19" s="155">
        <f t="shared" si="9"/>
        <v>0</v>
      </c>
      <c r="T19" s="196">
        <f t="shared" si="10"/>
        <v>0</v>
      </c>
      <c r="U19" s="148">
        <f>R19*(1+Pressupostos!$B$10)</f>
        <v>0</v>
      </c>
      <c r="V19" s="155">
        <f t="shared" si="11"/>
        <v>0</v>
      </c>
      <c r="W19" s="196">
        <f t="shared" si="12"/>
        <v>0</v>
      </c>
      <c r="X19" s="148">
        <f>U19*(1+Pressupostos!$B$11)</f>
        <v>0</v>
      </c>
      <c r="Y19" s="155">
        <f t="shared" si="13"/>
        <v>0</v>
      </c>
      <c r="Z19" s="196">
        <f t="shared" si="14"/>
        <v>0</v>
      </c>
      <c r="AA19" s="148">
        <f>X19*(1+Pressupostos!$B$12)</f>
        <v>0</v>
      </c>
      <c r="AB19" s="155">
        <f t="shared" si="15"/>
        <v>0</v>
      </c>
      <c r="AC19" s="196">
        <f t="shared" si="16"/>
        <v>0</v>
      </c>
      <c r="AD19" s="148">
        <f>AA19*(1+Pressupostos!$B$13)</f>
        <v>0</v>
      </c>
      <c r="AE19" s="155">
        <f t="shared" si="17"/>
        <v>0</v>
      </c>
      <c r="AF19" s="196">
        <f t="shared" si="18"/>
        <v>0</v>
      </c>
      <c r="AH19" s="5">
        <f t="shared" si="49"/>
        <v>0</v>
      </c>
      <c r="AI19" s="6">
        <f t="shared" si="50"/>
        <v>0</v>
      </c>
      <c r="AJ19" s="5">
        <f t="shared" si="51"/>
        <v>0</v>
      </c>
      <c r="AK19" s="5">
        <f t="shared" si="52"/>
        <v>0</v>
      </c>
      <c r="AL19" s="6">
        <f t="shared" si="53"/>
        <v>0</v>
      </c>
      <c r="AM19" s="5">
        <f t="shared" si="54"/>
        <v>0</v>
      </c>
      <c r="AN19" s="6">
        <f t="shared" si="55"/>
        <v>0</v>
      </c>
      <c r="AO19" s="5">
        <f t="shared" si="56"/>
        <v>0</v>
      </c>
      <c r="AP19" s="5">
        <f t="shared" si="57"/>
        <v>0</v>
      </c>
      <c r="AQ19" s="6">
        <f t="shared" si="58"/>
        <v>0</v>
      </c>
      <c r="AR19" s="5">
        <f t="shared" si="59"/>
        <v>0</v>
      </c>
    </row>
    <row r="20" spans="1:44" s="3" customFormat="1" x14ac:dyDescent="0.25">
      <c r="A20" s="84"/>
      <c r="B20" s="25"/>
      <c r="C20" s="203"/>
      <c r="D20" s="202"/>
      <c r="E20" s="196">
        <f t="shared" si="42"/>
        <v>0</v>
      </c>
      <c r="F20" s="148">
        <f>C20*(1+Pressupostos!$B$5)</f>
        <v>0</v>
      </c>
      <c r="G20" s="155">
        <f t="shared" si="43"/>
        <v>0</v>
      </c>
      <c r="H20" s="196">
        <f t="shared" si="44"/>
        <v>0</v>
      </c>
      <c r="I20" s="148">
        <f>F20*(1+Pressupostos!$B$6)</f>
        <v>0</v>
      </c>
      <c r="J20" s="155">
        <f t="shared" si="45"/>
        <v>0</v>
      </c>
      <c r="K20" s="196">
        <f t="shared" si="46"/>
        <v>0</v>
      </c>
      <c r="L20" s="148">
        <f>I20*(1+Pressupostos!$B$7)</f>
        <v>0</v>
      </c>
      <c r="M20" s="155">
        <f t="shared" si="47"/>
        <v>0</v>
      </c>
      <c r="N20" s="196">
        <f t="shared" si="48"/>
        <v>0</v>
      </c>
      <c r="O20" s="148">
        <f>L20*(1+Pressupostos!$B$8)</f>
        <v>0</v>
      </c>
      <c r="P20" s="155">
        <f t="shared" si="7"/>
        <v>0</v>
      </c>
      <c r="Q20" s="196">
        <f t="shared" si="8"/>
        <v>0</v>
      </c>
      <c r="R20" s="148">
        <f>O20*(1+Pressupostos!$B$9)</f>
        <v>0</v>
      </c>
      <c r="S20" s="155">
        <f t="shared" si="9"/>
        <v>0</v>
      </c>
      <c r="T20" s="196">
        <f t="shared" si="10"/>
        <v>0</v>
      </c>
      <c r="U20" s="148">
        <f>R20*(1+Pressupostos!$B$10)</f>
        <v>0</v>
      </c>
      <c r="V20" s="155">
        <f t="shared" si="11"/>
        <v>0</v>
      </c>
      <c r="W20" s="196">
        <f t="shared" si="12"/>
        <v>0</v>
      </c>
      <c r="X20" s="148">
        <f>U20*(1+Pressupostos!$B$11)</f>
        <v>0</v>
      </c>
      <c r="Y20" s="155">
        <f t="shared" si="13"/>
        <v>0</v>
      </c>
      <c r="Z20" s="196">
        <f t="shared" si="14"/>
        <v>0</v>
      </c>
      <c r="AA20" s="148">
        <f>X20*(1+Pressupostos!$B$12)</f>
        <v>0</v>
      </c>
      <c r="AB20" s="155">
        <f t="shared" si="15"/>
        <v>0</v>
      </c>
      <c r="AC20" s="196">
        <f t="shared" si="16"/>
        <v>0</v>
      </c>
      <c r="AD20" s="148">
        <f>AA20*(1+Pressupostos!$B$13)</f>
        <v>0</v>
      </c>
      <c r="AE20" s="155">
        <f t="shared" si="17"/>
        <v>0</v>
      </c>
      <c r="AF20" s="196">
        <f t="shared" si="18"/>
        <v>0</v>
      </c>
      <c r="AH20" s="5">
        <f t="shared" si="49"/>
        <v>0</v>
      </c>
      <c r="AI20" s="6">
        <f t="shared" si="50"/>
        <v>0</v>
      </c>
      <c r="AJ20" s="5">
        <f t="shared" si="51"/>
        <v>0</v>
      </c>
      <c r="AK20" s="5">
        <f t="shared" si="52"/>
        <v>0</v>
      </c>
      <c r="AL20" s="6">
        <f t="shared" si="53"/>
        <v>0</v>
      </c>
      <c r="AM20" s="5">
        <f t="shared" si="54"/>
        <v>0</v>
      </c>
      <c r="AN20" s="6">
        <f t="shared" si="55"/>
        <v>0</v>
      </c>
      <c r="AO20" s="5">
        <f t="shared" si="56"/>
        <v>0</v>
      </c>
      <c r="AP20" s="5">
        <f t="shared" si="57"/>
        <v>0</v>
      </c>
      <c r="AQ20" s="6">
        <f t="shared" si="58"/>
        <v>0</v>
      </c>
      <c r="AR20" s="5">
        <f t="shared" si="59"/>
        <v>0</v>
      </c>
    </row>
    <row r="21" spans="1:44" s="3" customFormat="1" x14ac:dyDescent="0.25">
      <c r="A21" s="84"/>
      <c r="B21" s="25"/>
      <c r="C21" s="203"/>
      <c r="D21" s="202"/>
      <c r="E21" s="196">
        <f t="shared" si="42"/>
        <v>0</v>
      </c>
      <c r="F21" s="148">
        <f>C21*(1+Pressupostos!$B$5)</f>
        <v>0</v>
      </c>
      <c r="G21" s="155">
        <f t="shared" si="43"/>
        <v>0</v>
      </c>
      <c r="H21" s="196">
        <f t="shared" si="44"/>
        <v>0</v>
      </c>
      <c r="I21" s="148">
        <f>F21*(1+Pressupostos!$B$6)</f>
        <v>0</v>
      </c>
      <c r="J21" s="155">
        <f t="shared" si="45"/>
        <v>0</v>
      </c>
      <c r="K21" s="196">
        <f t="shared" si="46"/>
        <v>0</v>
      </c>
      <c r="L21" s="148">
        <f>I21*(1+Pressupostos!$B$7)</f>
        <v>0</v>
      </c>
      <c r="M21" s="155">
        <f t="shared" si="47"/>
        <v>0</v>
      </c>
      <c r="N21" s="196">
        <f t="shared" si="48"/>
        <v>0</v>
      </c>
      <c r="O21" s="148">
        <f>L21*(1+Pressupostos!$B$8)</f>
        <v>0</v>
      </c>
      <c r="P21" s="155">
        <f t="shared" si="7"/>
        <v>0</v>
      </c>
      <c r="Q21" s="196">
        <f t="shared" si="8"/>
        <v>0</v>
      </c>
      <c r="R21" s="148">
        <f>O21*(1+Pressupostos!$B$9)</f>
        <v>0</v>
      </c>
      <c r="S21" s="155">
        <f t="shared" si="9"/>
        <v>0</v>
      </c>
      <c r="T21" s="196">
        <f t="shared" si="10"/>
        <v>0</v>
      </c>
      <c r="U21" s="148">
        <f>R21*(1+Pressupostos!$B$10)</f>
        <v>0</v>
      </c>
      <c r="V21" s="155">
        <f t="shared" si="11"/>
        <v>0</v>
      </c>
      <c r="W21" s="196">
        <f t="shared" si="12"/>
        <v>0</v>
      </c>
      <c r="X21" s="148">
        <f>U21*(1+Pressupostos!$B$11)</f>
        <v>0</v>
      </c>
      <c r="Y21" s="155">
        <f t="shared" si="13"/>
        <v>0</v>
      </c>
      <c r="Z21" s="196">
        <f t="shared" si="14"/>
        <v>0</v>
      </c>
      <c r="AA21" s="148">
        <f>X21*(1+Pressupostos!$B$12)</f>
        <v>0</v>
      </c>
      <c r="AB21" s="155">
        <f t="shared" si="15"/>
        <v>0</v>
      </c>
      <c r="AC21" s="196">
        <f t="shared" si="16"/>
        <v>0</v>
      </c>
      <c r="AD21" s="148">
        <f>AA21*(1+Pressupostos!$B$13)</f>
        <v>0</v>
      </c>
      <c r="AE21" s="155">
        <f t="shared" si="17"/>
        <v>0</v>
      </c>
      <c r="AF21" s="196">
        <f t="shared" si="18"/>
        <v>0</v>
      </c>
      <c r="AH21" s="5">
        <f t="shared" si="49"/>
        <v>0</v>
      </c>
      <c r="AI21" s="6">
        <f t="shared" si="50"/>
        <v>0</v>
      </c>
      <c r="AJ21" s="5">
        <f t="shared" si="51"/>
        <v>0</v>
      </c>
      <c r="AK21" s="5">
        <f t="shared" si="52"/>
        <v>0</v>
      </c>
      <c r="AL21" s="6">
        <f t="shared" si="53"/>
        <v>0</v>
      </c>
      <c r="AM21" s="5">
        <f t="shared" si="54"/>
        <v>0</v>
      </c>
      <c r="AN21" s="6">
        <f t="shared" si="55"/>
        <v>0</v>
      </c>
      <c r="AO21" s="5">
        <f t="shared" si="56"/>
        <v>0</v>
      </c>
      <c r="AP21" s="5">
        <f t="shared" si="57"/>
        <v>0</v>
      </c>
      <c r="AQ21" s="6">
        <f t="shared" si="58"/>
        <v>0</v>
      </c>
      <c r="AR21" s="5">
        <f t="shared" si="59"/>
        <v>0</v>
      </c>
    </row>
    <row r="22" spans="1:44" s="3" customFormat="1" x14ac:dyDescent="0.25">
      <c r="A22" s="84"/>
      <c r="B22" s="25"/>
      <c r="C22" s="203"/>
      <c r="D22" s="202"/>
      <c r="E22" s="196">
        <f t="shared" si="42"/>
        <v>0</v>
      </c>
      <c r="F22" s="148">
        <f>C22*(1+Pressupostos!$B$5)</f>
        <v>0</v>
      </c>
      <c r="G22" s="155">
        <f t="shared" si="43"/>
        <v>0</v>
      </c>
      <c r="H22" s="196">
        <f t="shared" si="44"/>
        <v>0</v>
      </c>
      <c r="I22" s="148">
        <f>F22*(1+Pressupostos!$B$6)</f>
        <v>0</v>
      </c>
      <c r="J22" s="155">
        <f t="shared" si="45"/>
        <v>0</v>
      </c>
      <c r="K22" s="196">
        <f t="shared" si="46"/>
        <v>0</v>
      </c>
      <c r="L22" s="148">
        <f>I22*(1+Pressupostos!$B$7)</f>
        <v>0</v>
      </c>
      <c r="M22" s="155">
        <f t="shared" si="47"/>
        <v>0</v>
      </c>
      <c r="N22" s="196">
        <f t="shared" si="48"/>
        <v>0</v>
      </c>
      <c r="O22" s="148">
        <f>L22*(1+Pressupostos!$B$8)</f>
        <v>0</v>
      </c>
      <c r="P22" s="155">
        <f t="shared" si="7"/>
        <v>0</v>
      </c>
      <c r="Q22" s="196">
        <f t="shared" si="8"/>
        <v>0</v>
      </c>
      <c r="R22" s="148">
        <f>O22*(1+Pressupostos!$B$9)</f>
        <v>0</v>
      </c>
      <c r="S22" s="155">
        <f t="shared" si="9"/>
        <v>0</v>
      </c>
      <c r="T22" s="196">
        <f t="shared" si="10"/>
        <v>0</v>
      </c>
      <c r="U22" s="148">
        <f>R22*(1+Pressupostos!$B$10)</f>
        <v>0</v>
      </c>
      <c r="V22" s="155">
        <f t="shared" si="11"/>
        <v>0</v>
      </c>
      <c r="W22" s="196">
        <f t="shared" si="12"/>
        <v>0</v>
      </c>
      <c r="X22" s="148">
        <f>U22*(1+Pressupostos!$B$11)</f>
        <v>0</v>
      </c>
      <c r="Y22" s="155">
        <f t="shared" si="13"/>
        <v>0</v>
      </c>
      <c r="Z22" s="196">
        <f t="shared" si="14"/>
        <v>0</v>
      </c>
      <c r="AA22" s="148">
        <f>X22*(1+Pressupostos!$B$12)</f>
        <v>0</v>
      </c>
      <c r="AB22" s="155">
        <f t="shared" si="15"/>
        <v>0</v>
      </c>
      <c r="AC22" s="196">
        <f t="shared" si="16"/>
        <v>0</v>
      </c>
      <c r="AD22" s="148">
        <f>AA22*(1+Pressupostos!$B$13)</f>
        <v>0</v>
      </c>
      <c r="AE22" s="155">
        <f t="shared" si="17"/>
        <v>0</v>
      </c>
      <c r="AF22" s="196">
        <f t="shared" si="18"/>
        <v>0</v>
      </c>
      <c r="AH22" s="5">
        <f t="shared" si="49"/>
        <v>0</v>
      </c>
      <c r="AI22" s="6">
        <f t="shared" si="50"/>
        <v>0</v>
      </c>
      <c r="AJ22" s="5">
        <f t="shared" si="51"/>
        <v>0</v>
      </c>
      <c r="AK22" s="5">
        <f t="shared" si="52"/>
        <v>0</v>
      </c>
      <c r="AL22" s="6">
        <f t="shared" si="53"/>
        <v>0</v>
      </c>
      <c r="AM22" s="5">
        <f t="shared" si="54"/>
        <v>0</v>
      </c>
      <c r="AN22" s="6">
        <f t="shared" si="55"/>
        <v>0</v>
      </c>
      <c r="AO22" s="5">
        <f t="shared" si="56"/>
        <v>0</v>
      </c>
      <c r="AP22" s="5">
        <f t="shared" si="57"/>
        <v>0</v>
      </c>
      <c r="AQ22" s="6">
        <f t="shared" si="58"/>
        <v>0</v>
      </c>
      <c r="AR22" s="5">
        <f t="shared" si="59"/>
        <v>0</v>
      </c>
    </row>
    <row r="23" spans="1:44" s="3" customFormat="1" x14ac:dyDescent="0.25">
      <c r="A23" s="84"/>
      <c r="B23" s="25"/>
      <c r="C23" s="203"/>
      <c r="D23" s="202"/>
      <c r="E23" s="196">
        <f t="shared" si="42"/>
        <v>0</v>
      </c>
      <c r="F23" s="148">
        <f>C23*(1+Pressupostos!$B$5)</f>
        <v>0</v>
      </c>
      <c r="G23" s="155">
        <f t="shared" si="43"/>
        <v>0</v>
      </c>
      <c r="H23" s="196">
        <f t="shared" si="44"/>
        <v>0</v>
      </c>
      <c r="I23" s="148">
        <f>F23*(1+Pressupostos!$B$6)</f>
        <v>0</v>
      </c>
      <c r="J23" s="155">
        <f t="shared" si="45"/>
        <v>0</v>
      </c>
      <c r="K23" s="196">
        <f t="shared" si="46"/>
        <v>0</v>
      </c>
      <c r="L23" s="148">
        <f>I23*(1+Pressupostos!$B$7)</f>
        <v>0</v>
      </c>
      <c r="M23" s="155">
        <f t="shared" si="47"/>
        <v>0</v>
      </c>
      <c r="N23" s="196">
        <f t="shared" si="48"/>
        <v>0</v>
      </c>
      <c r="O23" s="148">
        <f>L23*(1+Pressupostos!$B$8)</f>
        <v>0</v>
      </c>
      <c r="P23" s="155">
        <f t="shared" si="7"/>
        <v>0</v>
      </c>
      <c r="Q23" s="196">
        <f t="shared" si="8"/>
        <v>0</v>
      </c>
      <c r="R23" s="148">
        <f>O23*(1+Pressupostos!$B$9)</f>
        <v>0</v>
      </c>
      <c r="S23" s="155">
        <f t="shared" si="9"/>
        <v>0</v>
      </c>
      <c r="T23" s="196">
        <f t="shared" si="10"/>
        <v>0</v>
      </c>
      <c r="U23" s="148">
        <f>R23*(1+Pressupostos!$B$10)</f>
        <v>0</v>
      </c>
      <c r="V23" s="155">
        <f t="shared" si="11"/>
        <v>0</v>
      </c>
      <c r="W23" s="196">
        <f t="shared" si="12"/>
        <v>0</v>
      </c>
      <c r="X23" s="148">
        <f>U23*(1+Pressupostos!$B$11)</f>
        <v>0</v>
      </c>
      <c r="Y23" s="155">
        <f t="shared" si="13"/>
        <v>0</v>
      </c>
      <c r="Z23" s="196">
        <f t="shared" si="14"/>
        <v>0</v>
      </c>
      <c r="AA23" s="148">
        <f>X23*(1+Pressupostos!$B$12)</f>
        <v>0</v>
      </c>
      <c r="AB23" s="155">
        <f t="shared" si="15"/>
        <v>0</v>
      </c>
      <c r="AC23" s="196">
        <f t="shared" si="16"/>
        <v>0</v>
      </c>
      <c r="AD23" s="148">
        <f>AA23*(1+Pressupostos!$B$13)</f>
        <v>0</v>
      </c>
      <c r="AE23" s="155">
        <f t="shared" si="17"/>
        <v>0</v>
      </c>
      <c r="AF23" s="196">
        <f t="shared" si="18"/>
        <v>0</v>
      </c>
      <c r="AH23" s="5">
        <f t="shared" si="49"/>
        <v>0</v>
      </c>
      <c r="AI23" s="6">
        <f t="shared" si="50"/>
        <v>0</v>
      </c>
      <c r="AJ23" s="5">
        <f t="shared" si="51"/>
        <v>0</v>
      </c>
      <c r="AK23" s="5">
        <f t="shared" si="52"/>
        <v>0</v>
      </c>
      <c r="AL23" s="6">
        <f t="shared" si="53"/>
        <v>0</v>
      </c>
      <c r="AM23" s="5">
        <f t="shared" si="54"/>
        <v>0</v>
      </c>
      <c r="AN23" s="6">
        <f t="shared" si="55"/>
        <v>0</v>
      </c>
      <c r="AO23" s="5">
        <f t="shared" si="56"/>
        <v>0</v>
      </c>
      <c r="AP23" s="5">
        <f t="shared" si="57"/>
        <v>0</v>
      </c>
      <c r="AQ23" s="6">
        <f t="shared" si="58"/>
        <v>0</v>
      </c>
      <c r="AR23" s="5">
        <f t="shared" si="59"/>
        <v>0</v>
      </c>
    </row>
    <row r="24" spans="1:44" s="3" customFormat="1" x14ac:dyDescent="0.25">
      <c r="A24" s="84"/>
      <c r="B24" s="25"/>
      <c r="C24" s="203"/>
      <c r="D24" s="202"/>
      <c r="E24" s="196">
        <f t="shared" si="42"/>
        <v>0</v>
      </c>
      <c r="F24" s="148">
        <f>C24*(1+Pressupostos!$B$5)</f>
        <v>0</v>
      </c>
      <c r="G24" s="155">
        <f t="shared" si="43"/>
        <v>0</v>
      </c>
      <c r="H24" s="196">
        <f t="shared" si="44"/>
        <v>0</v>
      </c>
      <c r="I24" s="148">
        <f>F24*(1+Pressupostos!$B$6)</f>
        <v>0</v>
      </c>
      <c r="J24" s="155">
        <f t="shared" si="45"/>
        <v>0</v>
      </c>
      <c r="K24" s="196">
        <f t="shared" si="46"/>
        <v>0</v>
      </c>
      <c r="L24" s="148">
        <f>I24*(1+Pressupostos!$B$7)</f>
        <v>0</v>
      </c>
      <c r="M24" s="155">
        <f t="shared" si="47"/>
        <v>0</v>
      </c>
      <c r="N24" s="196">
        <f t="shared" si="48"/>
        <v>0</v>
      </c>
      <c r="O24" s="148">
        <f>L24*(1+Pressupostos!$B$8)</f>
        <v>0</v>
      </c>
      <c r="P24" s="155">
        <f t="shared" si="7"/>
        <v>0</v>
      </c>
      <c r="Q24" s="196">
        <f t="shared" si="8"/>
        <v>0</v>
      </c>
      <c r="R24" s="148">
        <f>O24*(1+Pressupostos!$B$9)</f>
        <v>0</v>
      </c>
      <c r="S24" s="155">
        <f t="shared" si="9"/>
        <v>0</v>
      </c>
      <c r="T24" s="196">
        <f t="shared" si="10"/>
        <v>0</v>
      </c>
      <c r="U24" s="148">
        <f>R24*(1+Pressupostos!$B$10)</f>
        <v>0</v>
      </c>
      <c r="V24" s="155">
        <f t="shared" si="11"/>
        <v>0</v>
      </c>
      <c r="W24" s="196">
        <f t="shared" si="12"/>
        <v>0</v>
      </c>
      <c r="X24" s="148">
        <f>U24*(1+Pressupostos!$B$11)</f>
        <v>0</v>
      </c>
      <c r="Y24" s="155">
        <f t="shared" si="13"/>
        <v>0</v>
      </c>
      <c r="Z24" s="196">
        <f t="shared" si="14"/>
        <v>0</v>
      </c>
      <c r="AA24" s="148">
        <f>X24*(1+Pressupostos!$B$12)</f>
        <v>0</v>
      </c>
      <c r="AB24" s="155">
        <f t="shared" si="15"/>
        <v>0</v>
      </c>
      <c r="AC24" s="196">
        <f t="shared" si="16"/>
        <v>0</v>
      </c>
      <c r="AD24" s="148">
        <f>AA24*(1+Pressupostos!$B$13)</f>
        <v>0</v>
      </c>
      <c r="AE24" s="155">
        <f t="shared" si="17"/>
        <v>0</v>
      </c>
      <c r="AF24" s="196">
        <f t="shared" si="18"/>
        <v>0</v>
      </c>
      <c r="AH24" s="5">
        <f t="shared" si="49"/>
        <v>0</v>
      </c>
      <c r="AI24" s="6">
        <f t="shared" si="50"/>
        <v>0</v>
      </c>
      <c r="AJ24" s="5">
        <f t="shared" si="51"/>
        <v>0</v>
      </c>
      <c r="AK24" s="5">
        <f t="shared" si="52"/>
        <v>0</v>
      </c>
      <c r="AL24" s="6">
        <f t="shared" si="53"/>
        <v>0</v>
      </c>
      <c r="AM24" s="5">
        <f t="shared" si="54"/>
        <v>0</v>
      </c>
      <c r="AN24" s="6">
        <f t="shared" si="55"/>
        <v>0</v>
      </c>
      <c r="AO24" s="5">
        <f t="shared" si="56"/>
        <v>0</v>
      </c>
      <c r="AP24" s="5">
        <f t="shared" si="57"/>
        <v>0</v>
      </c>
      <c r="AQ24" s="6">
        <f t="shared" si="58"/>
        <v>0</v>
      </c>
      <c r="AR24" s="5">
        <f t="shared" si="59"/>
        <v>0</v>
      </c>
    </row>
    <row r="25" spans="1:44" s="3" customFormat="1" x14ac:dyDescent="0.25">
      <c r="A25" s="84"/>
      <c r="B25" s="25"/>
      <c r="C25" s="203"/>
      <c r="D25" s="202"/>
      <c r="E25" s="196">
        <f t="shared" si="42"/>
        <v>0</v>
      </c>
      <c r="F25" s="148">
        <f>C25*(1+Pressupostos!$B$5)</f>
        <v>0</v>
      </c>
      <c r="G25" s="155">
        <f t="shared" si="43"/>
        <v>0</v>
      </c>
      <c r="H25" s="196">
        <f t="shared" si="44"/>
        <v>0</v>
      </c>
      <c r="I25" s="148">
        <f>F25*(1+Pressupostos!$B$6)</f>
        <v>0</v>
      </c>
      <c r="J25" s="155">
        <f t="shared" si="45"/>
        <v>0</v>
      </c>
      <c r="K25" s="196">
        <f t="shared" si="46"/>
        <v>0</v>
      </c>
      <c r="L25" s="148">
        <f>I25*(1+Pressupostos!$B$7)</f>
        <v>0</v>
      </c>
      <c r="M25" s="155">
        <f t="shared" si="47"/>
        <v>0</v>
      </c>
      <c r="N25" s="196">
        <f t="shared" si="48"/>
        <v>0</v>
      </c>
      <c r="O25" s="148">
        <f>L25*(1+Pressupostos!$B$8)</f>
        <v>0</v>
      </c>
      <c r="P25" s="155">
        <f t="shared" si="7"/>
        <v>0</v>
      </c>
      <c r="Q25" s="196">
        <f t="shared" si="8"/>
        <v>0</v>
      </c>
      <c r="R25" s="148">
        <f>O25*(1+Pressupostos!$B$9)</f>
        <v>0</v>
      </c>
      <c r="S25" s="155">
        <f t="shared" si="9"/>
        <v>0</v>
      </c>
      <c r="T25" s="196">
        <f t="shared" si="10"/>
        <v>0</v>
      </c>
      <c r="U25" s="148">
        <f>R25*(1+Pressupostos!$B$10)</f>
        <v>0</v>
      </c>
      <c r="V25" s="155">
        <f t="shared" si="11"/>
        <v>0</v>
      </c>
      <c r="W25" s="196">
        <f t="shared" si="12"/>
        <v>0</v>
      </c>
      <c r="X25" s="148">
        <f>U25*(1+Pressupostos!$B$11)</f>
        <v>0</v>
      </c>
      <c r="Y25" s="155">
        <f t="shared" si="13"/>
        <v>0</v>
      </c>
      <c r="Z25" s="196">
        <f t="shared" si="14"/>
        <v>0</v>
      </c>
      <c r="AA25" s="148">
        <f>X25*(1+Pressupostos!$B$12)</f>
        <v>0</v>
      </c>
      <c r="AB25" s="155">
        <f t="shared" si="15"/>
        <v>0</v>
      </c>
      <c r="AC25" s="196">
        <f t="shared" si="16"/>
        <v>0</v>
      </c>
      <c r="AD25" s="148">
        <f>AA25*(1+Pressupostos!$B$13)</f>
        <v>0</v>
      </c>
      <c r="AE25" s="155">
        <f t="shared" si="17"/>
        <v>0</v>
      </c>
      <c r="AF25" s="196">
        <f t="shared" si="18"/>
        <v>0</v>
      </c>
      <c r="AH25" s="5">
        <f t="shared" si="49"/>
        <v>0</v>
      </c>
      <c r="AI25" s="6">
        <f t="shared" si="50"/>
        <v>0</v>
      </c>
      <c r="AJ25" s="5">
        <f t="shared" si="51"/>
        <v>0</v>
      </c>
      <c r="AK25" s="5">
        <f t="shared" si="52"/>
        <v>0</v>
      </c>
      <c r="AL25" s="6">
        <f t="shared" si="53"/>
        <v>0</v>
      </c>
      <c r="AM25" s="5">
        <f t="shared" si="54"/>
        <v>0</v>
      </c>
      <c r="AN25" s="6">
        <f t="shared" si="55"/>
        <v>0</v>
      </c>
      <c r="AO25" s="5">
        <f t="shared" si="56"/>
        <v>0</v>
      </c>
      <c r="AP25" s="5">
        <f t="shared" si="57"/>
        <v>0</v>
      </c>
      <c r="AQ25" s="6">
        <f t="shared" si="58"/>
        <v>0</v>
      </c>
      <c r="AR25" s="5">
        <f t="shared" si="59"/>
        <v>0</v>
      </c>
    </row>
    <row r="26" spans="1:44" s="3" customFormat="1" x14ac:dyDescent="0.25">
      <c r="A26" s="84"/>
      <c r="B26" s="25"/>
      <c r="C26" s="203"/>
      <c r="D26" s="202"/>
      <c r="E26" s="196">
        <f t="shared" si="42"/>
        <v>0</v>
      </c>
      <c r="F26" s="148">
        <f>C26*(1+Pressupostos!$B$5)</f>
        <v>0</v>
      </c>
      <c r="G26" s="155">
        <f t="shared" si="43"/>
        <v>0</v>
      </c>
      <c r="H26" s="196">
        <f t="shared" si="44"/>
        <v>0</v>
      </c>
      <c r="I26" s="148">
        <f>F26*(1+Pressupostos!$B$6)</f>
        <v>0</v>
      </c>
      <c r="J26" s="155">
        <f t="shared" si="45"/>
        <v>0</v>
      </c>
      <c r="K26" s="196">
        <f t="shared" si="46"/>
        <v>0</v>
      </c>
      <c r="L26" s="148">
        <f>I26*(1+Pressupostos!$B$7)</f>
        <v>0</v>
      </c>
      <c r="M26" s="155">
        <f t="shared" si="47"/>
        <v>0</v>
      </c>
      <c r="N26" s="196">
        <f t="shared" si="48"/>
        <v>0</v>
      </c>
      <c r="O26" s="148">
        <f>L26*(1+Pressupostos!$B$8)</f>
        <v>0</v>
      </c>
      <c r="P26" s="155">
        <f t="shared" si="7"/>
        <v>0</v>
      </c>
      <c r="Q26" s="196">
        <f t="shared" si="8"/>
        <v>0</v>
      </c>
      <c r="R26" s="148">
        <f>O26*(1+Pressupostos!$B$9)</f>
        <v>0</v>
      </c>
      <c r="S26" s="155">
        <f t="shared" si="9"/>
        <v>0</v>
      </c>
      <c r="T26" s="196">
        <f t="shared" si="10"/>
        <v>0</v>
      </c>
      <c r="U26" s="148">
        <f>R26*(1+Pressupostos!$B$10)</f>
        <v>0</v>
      </c>
      <c r="V26" s="155">
        <f t="shared" si="11"/>
        <v>0</v>
      </c>
      <c r="W26" s="196">
        <f t="shared" si="12"/>
        <v>0</v>
      </c>
      <c r="X26" s="148">
        <f>U26*(1+Pressupostos!$B$11)</f>
        <v>0</v>
      </c>
      <c r="Y26" s="155">
        <f t="shared" si="13"/>
        <v>0</v>
      </c>
      <c r="Z26" s="196">
        <f t="shared" si="14"/>
        <v>0</v>
      </c>
      <c r="AA26" s="148">
        <f>X26*(1+Pressupostos!$B$12)</f>
        <v>0</v>
      </c>
      <c r="AB26" s="155">
        <f t="shared" si="15"/>
        <v>0</v>
      </c>
      <c r="AC26" s="196">
        <f t="shared" si="16"/>
        <v>0</v>
      </c>
      <c r="AD26" s="148">
        <f>AA26*(1+Pressupostos!$B$13)</f>
        <v>0</v>
      </c>
      <c r="AE26" s="155">
        <f t="shared" si="17"/>
        <v>0</v>
      </c>
      <c r="AF26" s="196">
        <f t="shared" si="18"/>
        <v>0</v>
      </c>
      <c r="AH26" s="5">
        <f t="shared" si="49"/>
        <v>0</v>
      </c>
      <c r="AI26" s="6">
        <f t="shared" si="50"/>
        <v>0</v>
      </c>
      <c r="AJ26" s="5">
        <f t="shared" si="51"/>
        <v>0</v>
      </c>
      <c r="AK26" s="5">
        <f t="shared" si="52"/>
        <v>0</v>
      </c>
      <c r="AL26" s="6">
        <f t="shared" si="53"/>
        <v>0</v>
      </c>
      <c r="AM26" s="5">
        <f t="shared" si="54"/>
        <v>0</v>
      </c>
      <c r="AN26" s="6">
        <f t="shared" si="55"/>
        <v>0</v>
      </c>
      <c r="AO26" s="5">
        <f t="shared" si="56"/>
        <v>0</v>
      </c>
      <c r="AP26" s="5">
        <f t="shared" si="57"/>
        <v>0</v>
      </c>
      <c r="AQ26" s="6">
        <f t="shared" si="58"/>
        <v>0</v>
      </c>
      <c r="AR26" s="5">
        <f t="shared" si="59"/>
        <v>0</v>
      </c>
    </row>
    <row r="27" spans="1:44" s="8" customFormat="1" ht="15.75" thickBot="1" x14ac:dyDescent="0.3">
      <c r="A27" s="92" t="s">
        <v>68</v>
      </c>
      <c r="B27" s="93"/>
      <c r="C27" s="29"/>
      <c r="D27" s="153">
        <f>SUM(D5:D26)</f>
        <v>139</v>
      </c>
      <c r="E27" s="198">
        <f>SUM(E5:E26)</f>
        <v>16792630.074999999</v>
      </c>
      <c r="F27" s="199"/>
      <c r="G27" s="200">
        <f>SUM(G5:G26)</f>
        <v>139</v>
      </c>
      <c r="H27" s="198">
        <f>SUM(H5:H26)</f>
        <v>17128482.6765</v>
      </c>
      <c r="I27" s="199"/>
      <c r="J27" s="200">
        <f>SUM(J5:J26)</f>
        <v>139</v>
      </c>
      <c r="K27" s="198">
        <f>SUM(K5:K26)</f>
        <v>17471052.330030002</v>
      </c>
      <c r="L27" s="199"/>
      <c r="M27" s="200">
        <f>SUM(M5:M26)</f>
        <v>139</v>
      </c>
      <c r="N27" s="198">
        <f>SUM(N5:N26)</f>
        <v>17995183.899930902</v>
      </c>
      <c r="O27" s="199"/>
      <c r="P27" s="200">
        <f>SUM(P5:P26)</f>
        <v>139</v>
      </c>
      <c r="Q27" s="198">
        <f>SUM(Q5:Q26)</f>
        <v>18535039.416928831</v>
      </c>
      <c r="R27" s="201"/>
      <c r="S27" s="200">
        <f>SUM(S5:S26)</f>
        <v>139</v>
      </c>
      <c r="T27" s="198">
        <f>SUM(T5:T26)</f>
        <v>18905740.205267403</v>
      </c>
      <c r="U27" s="199"/>
      <c r="V27" s="200">
        <f>SUM(V5:V26)</f>
        <v>139</v>
      </c>
      <c r="W27" s="198">
        <f>SUM(W5:W26)</f>
        <v>19472912.41142543</v>
      </c>
      <c r="X27" s="199"/>
      <c r="Y27" s="200">
        <f>SUM(Y5:Y26)</f>
        <v>139</v>
      </c>
      <c r="Z27" s="198">
        <f>SUM(Z5:Z26)</f>
        <v>19862370.659653939</v>
      </c>
      <c r="AA27" s="199"/>
      <c r="AB27" s="200">
        <f>SUM(AB5:AB26)</f>
        <v>139</v>
      </c>
      <c r="AC27" s="198">
        <f>SUM(AC5:AC26)</f>
        <v>20358929.926145285</v>
      </c>
      <c r="AD27" s="199"/>
      <c r="AE27" s="200">
        <f>SUM(AE5:AE26)</f>
        <v>139</v>
      </c>
      <c r="AF27" s="198">
        <f>SUM(AF5:AF26)</f>
        <v>20766108.524668191</v>
      </c>
      <c r="AH27" s="9">
        <f t="shared" ref="AH27" si="60">+E27</f>
        <v>16792630.074999999</v>
      </c>
      <c r="AI27" s="9">
        <f t="shared" ref="AI27" si="61">+H27</f>
        <v>17128482.6765</v>
      </c>
      <c r="AJ27" s="9">
        <f t="shared" ref="AJ27" si="62">+K27</f>
        <v>17471052.330030002</v>
      </c>
      <c r="AK27" s="9">
        <f t="shared" ref="AK27" si="63">+N27</f>
        <v>17995183.899930902</v>
      </c>
      <c r="AL27" s="9">
        <f t="shared" ref="AL27" si="64">+Q27</f>
        <v>18535039.416928831</v>
      </c>
      <c r="AM27" s="5">
        <f t="shared" si="54"/>
        <v>18905740.205267403</v>
      </c>
      <c r="AN27" s="6">
        <f t="shared" si="55"/>
        <v>19472912.41142543</v>
      </c>
      <c r="AO27" s="5">
        <f t="shared" si="56"/>
        <v>19862370.659653939</v>
      </c>
      <c r="AP27" s="5">
        <f t="shared" si="57"/>
        <v>20358929.926145285</v>
      </c>
      <c r="AQ27" s="6">
        <f t="shared" si="58"/>
        <v>20766108.524668191</v>
      </c>
      <c r="AR27" s="5"/>
    </row>
    <row r="28" spans="1:44" x14ac:dyDescent="0.25">
      <c r="A28" s="10"/>
      <c r="B28" s="10"/>
      <c r="C28" s="85"/>
      <c r="D28" s="152"/>
      <c r="E28" s="30"/>
      <c r="F28" s="11"/>
      <c r="G28" s="152"/>
      <c r="R28" s="11"/>
      <c r="S28" s="152"/>
      <c r="T28" s="30"/>
      <c r="U28" s="11"/>
      <c r="V28" s="152"/>
      <c r="AR28" s="5"/>
    </row>
    <row r="31" spans="1:44" x14ac:dyDescent="0.25">
      <c r="A31" s="12"/>
      <c r="B31" s="12"/>
    </row>
    <row r="33" spans="18:18" x14ac:dyDescent="0.25">
      <c r="R33" s="13"/>
    </row>
  </sheetData>
  <mergeCells count="3">
    <mergeCell ref="A1:AF1"/>
    <mergeCell ref="A2:A4"/>
    <mergeCell ref="B3:B4"/>
  </mergeCells>
  <dataValidations count="1">
    <dataValidation type="list" allowBlank="1" showInputMessage="1" showErrorMessage="1" sqref="B5:B26">
      <formula1>prioridades</formula1>
    </dataValidation>
  </dataValidations>
  <pageMargins left="0.39370078740157483" right="0.39370078740157483" top="0" bottom="0" header="0.51181102362204722" footer="0.51181102362204722"/>
  <pageSetup paperSize="9" scale="86" orientation="landscape"/>
  <headerFooter alignWithMargins="0"/>
  <colBreaks count="1" manualBreakCount="1">
    <brk id="11" max="28"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AG34"/>
  <sheetViews>
    <sheetView showGridLines="0" zoomScale="85" zoomScaleNormal="85" workbookViewId="0">
      <pane xSplit="3" ySplit="4" topLeftCell="D5" activePane="bottomRight" state="frozenSplit"/>
      <selection pane="topRight" activeCell="B1" sqref="B1"/>
      <selection pane="bottomLeft" activeCell="A2" sqref="A2"/>
      <selection pane="bottomRight" sqref="A1:I1"/>
    </sheetView>
  </sheetViews>
  <sheetFormatPr defaultColWidth="8.85546875" defaultRowHeight="15" x14ac:dyDescent="0.25"/>
  <cols>
    <col min="1" max="1" width="71" style="234" bestFit="1" customWidth="1"/>
    <col min="2" max="2" width="18.28515625" style="234" customWidth="1"/>
    <col min="3" max="3" width="24.85546875" style="234" customWidth="1"/>
    <col min="4" max="4" width="18.140625" style="234" bestFit="1" customWidth="1"/>
    <col min="5" max="5" width="18.42578125" style="234" bestFit="1" customWidth="1"/>
    <col min="6" max="13" width="18.140625" style="234" bestFit="1" customWidth="1"/>
    <col min="14" max="14" width="19.140625" style="234" bestFit="1" customWidth="1"/>
    <col min="15" max="16384" width="8.85546875" style="234"/>
  </cols>
  <sheetData>
    <row r="1" spans="1:33" ht="38.25" customHeight="1" thickBot="1" x14ac:dyDescent="0.3">
      <c r="A1" s="382" t="s">
        <v>290</v>
      </c>
      <c r="B1" s="382"/>
      <c r="C1" s="382"/>
      <c r="D1" s="382"/>
      <c r="E1" s="382"/>
      <c r="F1" s="382"/>
      <c r="G1" s="382"/>
      <c r="H1" s="382"/>
      <c r="I1" s="382"/>
      <c r="J1" s="16"/>
      <c r="K1" s="16"/>
      <c r="L1" s="16"/>
      <c r="M1" s="16"/>
      <c r="N1" s="16"/>
      <c r="O1" s="16"/>
      <c r="P1" s="16"/>
      <c r="Q1" s="16"/>
      <c r="R1" s="16"/>
      <c r="S1" s="16"/>
      <c r="T1" s="16"/>
      <c r="U1" s="16"/>
      <c r="V1" s="16"/>
      <c r="W1" s="16"/>
      <c r="X1" s="16"/>
      <c r="Y1" s="16"/>
      <c r="Z1" s="16"/>
      <c r="AA1" s="16"/>
      <c r="AB1" s="16"/>
      <c r="AC1" s="16"/>
      <c r="AD1" s="16"/>
      <c r="AE1" s="16"/>
      <c r="AF1" s="16"/>
      <c r="AG1" s="16"/>
    </row>
    <row r="2" spans="1:33" ht="15" customHeight="1" x14ac:dyDescent="0.25">
      <c r="A2" s="389" t="s">
        <v>69</v>
      </c>
      <c r="B2" s="392" t="s">
        <v>277</v>
      </c>
      <c r="C2" s="232" t="s">
        <v>303</v>
      </c>
      <c r="D2" s="383">
        <f>Pressupostos!B1</f>
        <v>2017</v>
      </c>
      <c r="E2" s="383">
        <f>D2+1</f>
        <v>2018</v>
      </c>
      <c r="F2" s="383">
        <f t="shared" ref="F2:M2" si="0">E2+1</f>
        <v>2019</v>
      </c>
      <c r="G2" s="383">
        <f t="shared" si="0"/>
        <v>2020</v>
      </c>
      <c r="H2" s="383">
        <f t="shared" si="0"/>
        <v>2021</v>
      </c>
      <c r="I2" s="383">
        <f t="shared" si="0"/>
        <v>2022</v>
      </c>
      <c r="J2" s="383">
        <f t="shared" si="0"/>
        <v>2023</v>
      </c>
      <c r="K2" s="383">
        <f t="shared" si="0"/>
        <v>2024</v>
      </c>
      <c r="L2" s="383">
        <f t="shared" si="0"/>
        <v>2025</v>
      </c>
      <c r="M2" s="383">
        <f t="shared" si="0"/>
        <v>2026</v>
      </c>
      <c r="N2" s="386" t="s">
        <v>70</v>
      </c>
    </row>
    <row r="3" spans="1:33" ht="15" customHeight="1" x14ac:dyDescent="0.25">
      <c r="A3" s="390"/>
      <c r="B3" s="393"/>
      <c r="C3" s="380" t="s">
        <v>281</v>
      </c>
      <c r="D3" s="384"/>
      <c r="E3" s="384"/>
      <c r="F3" s="384"/>
      <c r="G3" s="384"/>
      <c r="H3" s="384"/>
      <c r="I3" s="384"/>
      <c r="J3" s="384"/>
      <c r="K3" s="384"/>
      <c r="L3" s="384"/>
      <c r="M3" s="384"/>
      <c r="N3" s="387"/>
    </row>
    <row r="4" spans="1:33" ht="32.25" customHeight="1" thickBot="1" x14ac:dyDescent="0.3">
      <c r="A4" s="391"/>
      <c r="B4" s="394"/>
      <c r="C4" s="381"/>
      <c r="D4" s="385"/>
      <c r="E4" s="385"/>
      <c r="F4" s="385"/>
      <c r="G4" s="385"/>
      <c r="H4" s="385"/>
      <c r="I4" s="385"/>
      <c r="J4" s="385"/>
      <c r="K4" s="385"/>
      <c r="L4" s="385"/>
      <c r="M4" s="385"/>
      <c r="N4" s="388"/>
    </row>
    <row r="5" spans="1:33" x14ac:dyDescent="0.25">
      <c r="A5" s="40" t="s">
        <v>283</v>
      </c>
      <c r="B5" s="108"/>
      <c r="C5" s="41"/>
      <c r="D5" s="41"/>
      <c r="E5" s="41"/>
      <c r="F5" s="41"/>
      <c r="G5" s="41"/>
      <c r="H5" s="41"/>
      <c r="I5" s="41"/>
      <c r="J5" s="41"/>
      <c r="K5" s="41"/>
      <c r="L5" s="41"/>
      <c r="M5" s="41"/>
      <c r="N5" s="101"/>
    </row>
    <row r="6" spans="1:33" s="246" customFormat="1" x14ac:dyDescent="0.25">
      <c r="A6" s="23" t="s">
        <v>71</v>
      </c>
      <c r="B6" s="27"/>
      <c r="C6" s="25">
        <v>1</v>
      </c>
      <c r="D6" s="203">
        <v>917045.45454545447</v>
      </c>
      <c r="E6" s="204">
        <f>D6*(1+Pressupostos!$B$16)</f>
        <v>944556.81818181812</v>
      </c>
      <c r="F6" s="204">
        <f>E6*(1+Pressupostos!$B$17)</f>
        <v>963447.95454545447</v>
      </c>
      <c r="G6" s="204">
        <f>F6*(1+Pressupostos!$B$18)</f>
        <v>982716.91363636358</v>
      </c>
      <c r="H6" s="204">
        <f>G6*(1+Pressupostos!$B$19)</f>
        <v>1002371.2519090909</v>
      </c>
      <c r="I6" s="204">
        <f>H6*(1+Pressupostos!$B$20)</f>
        <v>1032442.3894663637</v>
      </c>
      <c r="J6" s="204">
        <f>I6*(1+Pressupostos!$B$21)</f>
        <v>1063415.6611503547</v>
      </c>
      <c r="K6" s="204">
        <f>J6*(1+Pressupostos!$B$22)</f>
        <v>1084683.9743733618</v>
      </c>
      <c r="L6" s="204">
        <f>K6*(1+Pressupostos!$B$23)</f>
        <v>1106377.6538608291</v>
      </c>
      <c r="M6" s="204">
        <f>L6*(1+Pressupostos!$B$24)</f>
        <v>1139568.9834766539</v>
      </c>
      <c r="N6" s="102">
        <f>SUM(D6:M6)</f>
        <v>10236627.055145746</v>
      </c>
    </row>
    <row r="7" spans="1:33" x14ac:dyDescent="0.25">
      <c r="A7" s="40" t="s">
        <v>72</v>
      </c>
      <c r="B7" s="108"/>
      <c r="C7" s="41"/>
      <c r="D7" s="41"/>
      <c r="E7" s="41"/>
      <c r="F7" s="41"/>
      <c r="G7" s="41"/>
      <c r="H7" s="41"/>
      <c r="I7" s="41"/>
      <c r="J7" s="41"/>
      <c r="K7" s="41"/>
      <c r="L7" s="41"/>
      <c r="M7" s="41"/>
      <c r="N7" s="101"/>
    </row>
    <row r="8" spans="1:33" x14ac:dyDescent="0.25">
      <c r="A8" s="23" t="s">
        <v>73</v>
      </c>
      <c r="B8" s="27"/>
      <c r="C8" s="25">
        <v>1</v>
      </c>
      <c r="D8" s="203">
        <v>1500000</v>
      </c>
      <c r="E8" s="39">
        <f>D8*(1+Pressupostos!$B$16)</f>
        <v>1545000</v>
      </c>
      <c r="F8" s="39">
        <f>E8*(1+Pressupostos!$B$17)</f>
        <v>1575900</v>
      </c>
      <c r="G8" s="39">
        <f>F8*(1+Pressupostos!$B$18)</f>
        <v>1607418</v>
      </c>
      <c r="H8" s="39">
        <f>G8*(1+Pressupostos!$B$19)</f>
        <v>1639566.36</v>
      </c>
      <c r="I8" s="39">
        <f>H8*(1+Pressupostos!$B$20)</f>
        <v>1688753.3508000001</v>
      </c>
      <c r="J8" s="39">
        <f>I8*(1+Pressupostos!$B$21)</f>
        <v>1739415.9513240003</v>
      </c>
      <c r="K8" s="39">
        <f>J8*(1+Pressupostos!$B$22)</f>
        <v>1774204.2703504802</v>
      </c>
      <c r="L8" s="39">
        <f>K8*(1+Pressupostos!$B$23)</f>
        <v>1809688.3557574898</v>
      </c>
      <c r="M8" s="39">
        <f>L8*(1+Pressupostos!$B$24)</f>
        <v>1863979.0064302145</v>
      </c>
      <c r="N8" s="102">
        <f t="shared" ref="N8:N33" si="1">SUM(D8:M8)</f>
        <v>16743925.294662185</v>
      </c>
    </row>
    <row r="9" spans="1:33" x14ac:dyDescent="0.25">
      <c r="A9" s="23" t="s">
        <v>74</v>
      </c>
      <c r="B9" s="27"/>
      <c r="C9" s="25">
        <v>1</v>
      </c>
      <c r="D9" s="203">
        <v>75000</v>
      </c>
      <c r="E9" s="39">
        <f>D9*(1+Pressupostos!$B$16)</f>
        <v>77250</v>
      </c>
      <c r="F9" s="39">
        <f>E9*(1+Pressupostos!$B$17)</f>
        <v>78795</v>
      </c>
      <c r="G9" s="39">
        <f>F9*(1+Pressupostos!$B$18)</f>
        <v>80370.899999999994</v>
      </c>
      <c r="H9" s="39">
        <f>G9*(1+Pressupostos!$B$19)</f>
        <v>81978.317999999999</v>
      </c>
      <c r="I9" s="39">
        <f>H9*(1+Pressupostos!$B$20)</f>
        <v>84437.667539999995</v>
      </c>
      <c r="J9" s="39">
        <f>I9*(1+Pressupostos!$B$21)</f>
        <v>86970.797566199995</v>
      </c>
      <c r="K9" s="39">
        <f>J9*(1+Pressupostos!$B$22)</f>
        <v>88710.213517523996</v>
      </c>
      <c r="L9" s="39">
        <f>K9*(1+Pressupostos!$B$23)</f>
        <v>90484.417787874481</v>
      </c>
      <c r="M9" s="39">
        <f>L9*(1+Pressupostos!$B$24)</f>
        <v>93198.950321510725</v>
      </c>
      <c r="N9" s="102">
        <f t="shared" si="1"/>
        <v>837196.26473310916</v>
      </c>
    </row>
    <row r="10" spans="1:33" x14ac:dyDescent="0.25">
      <c r="A10" s="23" t="s">
        <v>75</v>
      </c>
      <c r="B10" s="27"/>
      <c r="C10" s="25">
        <v>1</v>
      </c>
      <c r="D10" s="203">
        <v>232500</v>
      </c>
      <c r="E10" s="39">
        <f>D10*(1+Pressupostos!$B$16)</f>
        <v>239475</v>
      </c>
      <c r="F10" s="39">
        <f>E10*(1+Pressupostos!$B$17)</f>
        <v>244264.5</v>
      </c>
      <c r="G10" s="39">
        <f>F10*(1+Pressupostos!$B$18)</f>
        <v>249149.79</v>
      </c>
      <c r="H10" s="39">
        <f>G10*(1+Pressupostos!$B$19)</f>
        <v>254132.78580000001</v>
      </c>
      <c r="I10" s="39">
        <f>H10*(1+Pressupostos!$B$20)</f>
        <v>261756.76937400002</v>
      </c>
      <c r="J10" s="39">
        <f>I10*(1+Pressupostos!$B$21)</f>
        <v>269609.47245522001</v>
      </c>
      <c r="K10" s="39">
        <f>J10*(1+Pressupostos!$B$22)</f>
        <v>275001.66190432443</v>
      </c>
      <c r="L10" s="39">
        <f>K10*(1+Pressupostos!$B$23)</f>
        <v>280501.69514241093</v>
      </c>
      <c r="M10" s="39">
        <f>L10*(1+Pressupostos!$B$24)</f>
        <v>288916.74599668325</v>
      </c>
      <c r="N10" s="102">
        <f t="shared" si="1"/>
        <v>2595308.4206726388</v>
      </c>
    </row>
    <row r="11" spans="1:33" x14ac:dyDescent="0.25">
      <c r="A11" s="23" t="s">
        <v>284</v>
      </c>
      <c r="B11" s="27"/>
      <c r="C11" s="25">
        <v>1</v>
      </c>
      <c r="D11" s="203">
        <v>637500</v>
      </c>
      <c r="E11" s="39">
        <f>D11*(1+Pressupostos!$B$16)</f>
        <v>656625</v>
      </c>
      <c r="F11" s="39">
        <f>E11*(1+Pressupostos!$B$17)</f>
        <v>669757.5</v>
      </c>
      <c r="G11" s="39">
        <f>F11*(1+Pressupostos!$B$18)</f>
        <v>683152.65</v>
      </c>
      <c r="H11" s="39">
        <f>G11*(1+Pressupostos!$B$19)</f>
        <v>696815.70299999998</v>
      </c>
      <c r="I11" s="39">
        <f>H11*(1+Pressupostos!$B$20)</f>
        <v>717720.17408999999</v>
      </c>
      <c r="J11" s="39">
        <f>I11*(1+Pressupostos!$B$21)</f>
        <v>739251.77931270003</v>
      </c>
      <c r="K11" s="39">
        <f>J11*(1+Pressupostos!$B$22)</f>
        <v>754036.81489895401</v>
      </c>
      <c r="L11" s="39">
        <f>K11*(1+Pressupostos!$B$23)</f>
        <v>769117.55119693314</v>
      </c>
      <c r="M11" s="39">
        <f>L11*(1+Pressupostos!$B$24)</f>
        <v>792191.07773284114</v>
      </c>
      <c r="N11" s="102">
        <f t="shared" si="1"/>
        <v>7116168.2502314281</v>
      </c>
    </row>
    <row r="12" spans="1:33" x14ac:dyDescent="0.25">
      <c r="A12" s="23" t="s">
        <v>76</v>
      </c>
      <c r="B12" s="27"/>
      <c r="C12" s="25">
        <v>1</v>
      </c>
      <c r="D12" s="203">
        <v>1125000</v>
      </c>
      <c r="E12" s="39">
        <f>D12*(1+Pressupostos!$B$16)</f>
        <v>1158750</v>
      </c>
      <c r="F12" s="39">
        <f>E12*(1+Pressupostos!$B$17)</f>
        <v>1181925</v>
      </c>
      <c r="G12" s="39">
        <f>F12*(1+Pressupostos!$B$18)</f>
        <v>1205563.5</v>
      </c>
      <c r="H12" s="39">
        <f>G12*(1+Pressupostos!$B$19)</f>
        <v>1229674.77</v>
      </c>
      <c r="I12" s="39">
        <f>H12*(1+Pressupostos!$B$20)</f>
        <v>1266565.0131000001</v>
      </c>
      <c r="J12" s="39">
        <f>I12*(1+Pressupostos!$B$21)</f>
        <v>1304561.9634930003</v>
      </c>
      <c r="K12" s="39">
        <f>J12*(1+Pressupostos!$B$22)</f>
        <v>1330653.2027628603</v>
      </c>
      <c r="L12" s="39">
        <f>K12*(1+Pressupostos!$B$23)</f>
        <v>1357266.2668181176</v>
      </c>
      <c r="M12" s="39">
        <f>L12*(1+Pressupostos!$B$24)</f>
        <v>1397984.2548226612</v>
      </c>
      <c r="N12" s="102">
        <f t="shared" si="1"/>
        <v>12557943.970996641</v>
      </c>
    </row>
    <row r="13" spans="1:33" x14ac:dyDescent="0.25">
      <c r="A13" s="23" t="s">
        <v>77</v>
      </c>
      <c r="B13" s="27"/>
      <c r="C13" s="25">
        <v>1</v>
      </c>
      <c r="D13" s="203">
        <v>1243731.8181818181</v>
      </c>
      <c r="E13" s="39">
        <f>D13*(1+Pressupostos!$B$16)</f>
        <v>1281043.7727272727</v>
      </c>
      <c r="F13" s="39">
        <f>E13*(1+Pressupostos!$B$17)</f>
        <v>1306664.6481818182</v>
      </c>
      <c r="G13" s="39">
        <f>F13*(1+Pressupostos!$B$18)</f>
        <v>1332797.9411454545</v>
      </c>
      <c r="H13" s="39">
        <f>G13*(1+Pressupostos!$B$19)</f>
        <v>1359453.8999683636</v>
      </c>
      <c r="I13" s="39">
        <f>H13*(1+Pressupostos!$B$20)</f>
        <v>1400237.5169674144</v>
      </c>
      <c r="J13" s="39">
        <f>I13*(1+Pressupostos!$B$21)</f>
        <v>1442244.6424764369</v>
      </c>
      <c r="K13" s="39">
        <f>J13*(1+Pressupostos!$B$22)</f>
        <v>1471089.5353259656</v>
      </c>
      <c r="L13" s="39">
        <f>K13*(1+Pressupostos!$B$23)</f>
        <v>1500511.3260324849</v>
      </c>
      <c r="M13" s="39">
        <f>L13*(1+Pressupostos!$B$24)</f>
        <v>1545526.6658134595</v>
      </c>
      <c r="N13" s="102">
        <f t="shared" si="1"/>
        <v>13883301.766820488</v>
      </c>
    </row>
    <row r="14" spans="1:33" x14ac:dyDescent="0.25">
      <c r="A14" s="23" t="s">
        <v>78</v>
      </c>
      <c r="B14" s="27"/>
      <c r="C14" s="25">
        <v>1</v>
      </c>
      <c r="D14" s="203">
        <v>577500</v>
      </c>
      <c r="E14" s="39">
        <f>D14*(1+Pressupostos!$B$16)</f>
        <v>594825</v>
      </c>
      <c r="F14" s="39">
        <f>E14*(1+Pressupostos!$B$17)</f>
        <v>606721.5</v>
      </c>
      <c r="G14" s="39">
        <f>F14*(1+Pressupostos!$B$18)</f>
        <v>618855.93000000005</v>
      </c>
      <c r="H14" s="39">
        <f>G14*(1+Pressupostos!$B$19)</f>
        <v>631233.0486000001</v>
      </c>
      <c r="I14" s="39">
        <f>H14*(1+Pressupostos!$B$20)</f>
        <v>650170.04005800013</v>
      </c>
      <c r="J14" s="39">
        <f>I14*(1+Pressupostos!$B$21)</f>
        <v>669675.14125974011</v>
      </c>
      <c r="K14" s="39">
        <f>J14*(1+Pressupostos!$B$22)</f>
        <v>683068.64408493496</v>
      </c>
      <c r="L14" s="39">
        <f>K14*(1+Pressupostos!$B$23)</f>
        <v>696730.01696663362</v>
      </c>
      <c r="M14" s="39">
        <f>L14*(1+Pressupostos!$B$24)</f>
        <v>717631.91747563262</v>
      </c>
      <c r="N14" s="102">
        <f t="shared" ref="N14:N15" si="2">SUM(D14:M14)</f>
        <v>6446411.2384449411</v>
      </c>
    </row>
    <row r="15" spans="1:33" x14ac:dyDescent="0.25">
      <c r="A15" s="23" t="s">
        <v>79</v>
      </c>
      <c r="B15" s="27"/>
      <c r="C15" s="25">
        <v>3</v>
      </c>
      <c r="D15" s="203">
        <v>450000</v>
      </c>
      <c r="E15" s="39">
        <f>D15*(1+Pressupostos!$B$16)</f>
        <v>463500</v>
      </c>
      <c r="F15" s="39">
        <f>E15*(1+Pressupostos!$B$17)</f>
        <v>472770</v>
      </c>
      <c r="G15" s="39">
        <f>F15*(1+Pressupostos!$B$18)</f>
        <v>482225.4</v>
      </c>
      <c r="H15" s="39">
        <f>G15*(1+Pressupostos!$B$19)</f>
        <v>491869.90800000005</v>
      </c>
      <c r="I15" s="39">
        <f>H15*(1+Pressupostos!$B$20)</f>
        <v>506626.00524000009</v>
      </c>
      <c r="J15" s="39">
        <f>I15*(1+Pressupostos!$B$21)</f>
        <v>521824.78539720009</v>
      </c>
      <c r="K15" s="39">
        <f>J15*(1+Pressupostos!$B$22)</f>
        <v>532261.28110514407</v>
      </c>
      <c r="L15" s="39">
        <f>K15*(1+Pressupostos!$B$23)</f>
        <v>542906.50672724692</v>
      </c>
      <c r="M15" s="39">
        <f>L15*(1+Pressupostos!$B$24)</f>
        <v>559193.70192906435</v>
      </c>
      <c r="N15" s="102">
        <f t="shared" si="2"/>
        <v>5023177.5883986549</v>
      </c>
    </row>
    <row r="16" spans="1:33" s="246" customFormat="1" x14ac:dyDescent="0.25">
      <c r="A16" s="23" t="s">
        <v>80</v>
      </c>
      <c r="B16" s="27"/>
      <c r="C16" s="25">
        <v>2</v>
      </c>
      <c r="D16" s="203">
        <v>4609575</v>
      </c>
      <c r="E16" s="39">
        <f>D16*(1+Pressupostos!$B$16)</f>
        <v>4747862.25</v>
      </c>
      <c r="F16" s="39">
        <f>E16*(1+Pressupostos!$B$17)</f>
        <v>4842819.4950000001</v>
      </c>
      <c r="G16" s="39">
        <f>F16*(1+Pressupostos!$B$18)</f>
        <v>4939675.8848999999</v>
      </c>
      <c r="H16" s="39">
        <f>G16*(1+Pressupostos!$B$19)</f>
        <v>5038469.4025980001</v>
      </c>
      <c r="I16" s="39">
        <f>H16*(1+Pressupostos!$B$20)</f>
        <v>5189623.4846759401</v>
      </c>
      <c r="J16" s="39">
        <f>I16*(1+Pressupostos!$B$21)</f>
        <v>5345312.1892162189</v>
      </c>
      <c r="K16" s="39">
        <f>J16*(1+Pressupostos!$B$22)</f>
        <v>5452218.4330005432</v>
      </c>
      <c r="L16" s="39">
        <f>K16*(1+Pressupostos!$B$23)</f>
        <v>5561262.8016605545</v>
      </c>
      <c r="M16" s="39">
        <f>L16*(1+Pressupostos!$B$24)</f>
        <v>5728100.6857103715</v>
      </c>
      <c r="N16" s="102">
        <f t="shared" si="1"/>
        <v>51454919.626761623</v>
      </c>
    </row>
    <row r="17" spans="1:14" s="246" customFormat="1" x14ac:dyDescent="0.25">
      <c r="A17" s="23" t="s">
        <v>81</v>
      </c>
      <c r="B17" s="27"/>
      <c r="C17" s="25">
        <v>3</v>
      </c>
      <c r="D17" s="203">
        <v>337500</v>
      </c>
      <c r="E17" s="39">
        <f>D17*(1+Pressupostos!$B$16)</f>
        <v>347625</v>
      </c>
      <c r="F17" s="39">
        <f>E17*(1+Pressupostos!$B$17)</f>
        <v>354577.5</v>
      </c>
      <c r="G17" s="39">
        <f>F17*(1+Pressupostos!$B$18)</f>
        <v>361669.05</v>
      </c>
      <c r="H17" s="39">
        <f>G17*(1+Pressupostos!$B$19)</f>
        <v>368902.43099999998</v>
      </c>
      <c r="I17" s="39">
        <f>H17*(1+Pressupostos!$B$20)</f>
        <v>379969.50393000001</v>
      </c>
      <c r="J17" s="39">
        <f>I17*(1+Pressupostos!$B$21)</f>
        <v>391368.58904789999</v>
      </c>
      <c r="K17" s="39">
        <f>J17*(1+Pressupostos!$B$22)</f>
        <v>399195.96082885802</v>
      </c>
      <c r="L17" s="39">
        <f>K17*(1+Pressupostos!$B$23)</f>
        <v>407179.88004543522</v>
      </c>
      <c r="M17" s="39">
        <f>L17*(1+Pressupostos!$B$24)</f>
        <v>419395.27644679829</v>
      </c>
      <c r="N17" s="102">
        <f t="shared" si="1"/>
        <v>3767383.1912989919</v>
      </c>
    </row>
    <row r="18" spans="1:14" s="246" customFormat="1" x14ac:dyDescent="0.25">
      <c r="A18" s="23" t="s">
        <v>285</v>
      </c>
      <c r="B18" s="27"/>
      <c r="C18" s="25">
        <v>1</v>
      </c>
      <c r="D18" s="203">
        <v>1322727.2727272727</v>
      </c>
      <c r="E18" s="39">
        <f>D18*(1+Pressupostos!$B$16)</f>
        <v>1362409.0909090908</v>
      </c>
      <c r="F18" s="39">
        <f>E18*(1+Pressupostos!$B$17)</f>
        <v>1389657.2727272727</v>
      </c>
      <c r="G18" s="39">
        <f>F18*(1+Pressupostos!$B$18)</f>
        <v>1417450.4181818182</v>
      </c>
      <c r="H18" s="39">
        <f>G18*(1+Pressupostos!$B$19)</f>
        <v>1445799.4265454547</v>
      </c>
      <c r="I18" s="39">
        <f>H18*(1+Pressupostos!$B$20)</f>
        <v>1489173.4093418184</v>
      </c>
      <c r="J18" s="39">
        <f>I18*(1+Pressupostos!$B$21)</f>
        <v>1533848.611622073</v>
      </c>
      <c r="K18" s="39">
        <f>J18*(1+Pressupostos!$B$22)</f>
        <v>1564525.5838545144</v>
      </c>
      <c r="L18" s="39">
        <f>K18*(1+Pressupostos!$B$23)</f>
        <v>1595816.0955316047</v>
      </c>
      <c r="M18" s="39">
        <f>L18*(1+Pressupostos!$B$24)</f>
        <v>1643690.5783975529</v>
      </c>
      <c r="N18" s="102">
        <f t="shared" si="1"/>
        <v>14765097.759838473</v>
      </c>
    </row>
    <row r="19" spans="1:14" s="246" customFormat="1" x14ac:dyDescent="0.25">
      <c r="A19" s="23" t="s">
        <v>286</v>
      </c>
      <c r="B19" s="27"/>
      <c r="C19" s="25">
        <v>1</v>
      </c>
      <c r="D19" s="203">
        <v>375000</v>
      </c>
      <c r="E19" s="39">
        <f>D19*(1+Pressupostos!$B$16)</f>
        <v>386250</v>
      </c>
      <c r="F19" s="39">
        <f>E19*(1+Pressupostos!$B$17)</f>
        <v>393975</v>
      </c>
      <c r="G19" s="39">
        <f>F19*(1+Pressupostos!$B$18)</f>
        <v>401854.5</v>
      </c>
      <c r="H19" s="39">
        <f>G19*(1+Pressupostos!$B$19)</f>
        <v>409891.59</v>
      </c>
      <c r="I19" s="39">
        <f>H19*(1+Pressupostos!$B$20)</f>
        <v>422188.33770000003</v>
      </c>
      <c r="J19" s="39">
        <f>I19*(1+Pressupostos!$B$21)</f>
        <v>434853.98783100006</v>
      </c>
      <c r="K19" s="39">
        <f>J19*(1+Pressupostos!$B$22)</f>
        <v>443551.06758762005</v>
      </c>
      <c r="L19" s="39">
        <f>K19*(1+Pressupostos!$B$23)</f>
        <v>452422.08893937245</v>
      </c>
      <c r="M19" s="39">
        <f>L19*(1+Pressupostos!$B$24)</f>
        <v>465994.75160755363</v>
      </c>
      <c r="N19" s="102">
        <f t="shared" si="1"/>
        <v>4185981.3236655463</v>
      </c>
    </row>
    <row r="20" spans="1:14" s="246" customFormat="1" x14ac:dyDescent="0.25">
      <c r="A20" s="23" t="s">
        <v>82</v>
      </c>
      <c r="B20" s="27"/>
      <c r="C20" s="25">
        <v>3</v>
      </c>
      <c r="D20" s="203">
        <v>1677150</v>
      </c>
      <c r="E20" s="39">
        <f>D20*(1+Pressupostos!$B$16)</f>
        <v>1727464.5</v>
      </c>
      <c r="F20" s="39">
        <f>E20*(1+Pressupostos!$B$17)</f>
        <v>1762013.79</v>
      </c>
      <c r="G20" s="39">
        <f>F20*(1+Pressupostos!$B$18)</f>
        <v>1797254.0658</v>
      </c>
      <c r="H20" s="39">
        <f>G20*(1+Pressupostos!$B$19)</f>
        <v>1833199.1471160001</v>
      </c>
      <c r="I20" s="39">
        <f>H20*(1+Pressupostos!$B$20)</f>
        <v>1888195.1215294802</v>
      </c>
      <c r="J20" s="39">
        <f>I20*(1+Pressupostos!$B$21)</f>
        <v>1944840.9751753646</v>
      </c>
      <c r="K20" s="39">
        <f>J20*(1+Pressupostos!$B$22)</f>
        <v>1983737.794678872</v>
      </c>
      <c r="L20" s="39">
        <f>K20*(1+Pressupostos!$B$23)</f>
        <v>2023412.5505724496</v>
      </c>
      <c r="M20" s="39">
        <f>L20*(1+Pressupostos!$B$24)</f>
        <v>2084114.9270896232</v>
      </c>
      <c r="N20" s="102">
        <f t="shared" si="1"/>
        <v>18721382.871961791</v>
      </c>
    </row>
    <row r="21" spans="1:14" x14ac:dyDescent="0.25">
      <c r="A21" s="40" t="s">
        <v>83</v>
      </c>
      <c r="B21" s="108"/>
      <c r="C21" s="41"/>
      <c r="D21" s="41"/>
      <c r="E21" s="41"/>
      <c r="F21" s="41"/>
      <c r="G21" s="41"/>
      <c r="H21" s="41"/>
      <c r="I21" s="41"/>
      <c r="J21" s="41"/>
      <c r="K21" s="41"/>
      <c r="L21" s="41"/>
      <c r="M21" s="41"/>
      <c r="N21" s="101"/>
    </row>
    <row r="22" spans="1:14" s="246" customFormat="1" x14ac:dyDescent="0.25">
      <c r="A22" s="23" t="s">
        <v>84</v>
      </c>
      <c r="B22" s="27"/>
      <c r="C22" s="25">
        <v>3</v>
      </c>
      <c r="D22" s="203">
        <v>75000</v>
      </c>
      <c r="E22" s="39">
        <f>D22*(1+Pressupostos!$B$16)</f>
        <v>77250</v>
      </c>
      <c r="F22" s="39">
        <f>E22*(1+Pressupostos!$B$17)</f>
        <v>78795</v>
      </c>
      <c r="G22" s="39">
        <f>F22*(1+Pressupostos!$B$18)</f>
        <v>80370.899999999994</v>
      </c>
      <c r="H22" s="39">
        <f>G22*(1+Pressupostos!$B$19)</f>
        <v>81978.317999999999</v>
      </c>
      <c r="I22" s="39">
        <f>H22*(1+Pressupostos!$B$20)</f>
        <v>84437.667539999995</v>
      </c>
      <c r="J22" s="39">
        <f>I22*(1+Pressupostos!$B$21)</f>
        <v>86970.797566199995</v>
      </c>
      <c r="K22" s="39">
        <f>J22*(1+Pressupostos!$B$22)</f>
        <v>88710.213517523996</v>
      </c>
      <c r="L22" s="39">
        <f>K22*(1+Pressupostos!$B$23)</f>
        <v>90484.417787874481</v>
      </c>
      <c r="M22" s="39">
        <f>L22*(1+Pressupostos!$B$24)</f>
        <v>93198.950321510725</v>
      </c>
      <c r="N22" s="102">
        <f t="shared" si="1"/>
        <v>837196.26473310916</v>
      </c>
    </row>
    <row r="23" spans="1:14" s="246" customFormat="1" x14ac:dyDescent="0.25">
      <c r="A23" s="23" t="s">
        <v>85</v>
      </c>
      <c r="B23" s="27"/>
      <c r="C23" s="25">
        <v>3</v>
      </c>
      <c r="D23" s="203">
        <v>127500</v>
      </c>
      <c r="E23" s="39">
        <f>D23*(1+Pressupostos!$B$16)</f>
        <v>131325</v>
      </c>
      <c r="F23" s="39">
        <f>E23*(1+Pressupostos!$B$17)</f>
        <v>133951.5</v>
      </c>
      <c r="G23" s="39">
        <f>F23*(1+Pressupostos!$B$18)</f>
        <v>136630.53</v>
      </c>
      <c r="H23" s="39">
        <f>G23*(1+Pressupostos!$B$19)</f>
        <v>139363.14060000001</v>
      </c>
      <c r="I23" s="39">
        <f>H23*(1+Pressupostos!$B$20)</f>
        <v>143544.03481800001</v>
      </c>
      <c r="J23" s="39">
        <f>I23*(1+Pressupostos!$B$21)</f>
        <v>147850.35586254002</v>
      </c>
      <c r="K23" s="39">
        <f>J23*(1+Pressupostos!$B$22)</f>
        <v>150807.36297979081</v>
      </c>
      <c r="L23" s="39">
        <f>K23*(1+Pressupostos!$B$23)</f>
        <v>153823.51023938664</v>
      </c>
      <c r="M23" s="39">
        <f>L23*(1+Pressupostos!$B$24)</f>
        <v>158438.21554656824</v>
      </c>
      <c r="N23" s="102">
        <f t="shared" si="1"/>
        <v>1423233.6500462859</v>
      </c>
    </row>
    <row r="24" spans="1:14" x14ac:dyDescent="0.25">
      <c r="A24" s="40" t="s">
        <v>86</v>
      </c>
      <c r="B24" s="108"/>
      <c r="C24" s="41"/>
      <c r="D24" s="41"/>
      <c r="E24" s="41"/>
      <c r="F24" s="41"/>
      <c r="G24" s="41"/>
      <c r="H24" s="41"/>
      <c r="I24" s="41"/>
      <c r="J24" s="41"/>
      <c r="K24" s="41"/>
      <c r="L24" s="41"/>
      <c r="M24" s="41"/>
      <c r="N24" s="101"/>
    </row>
    <row r="25" spans="1:14" s="246" customFormat="1" x14ac:dyDescent="0.25">
      <c r="A25" s="23" t="s">
        <v>287</v>
      </c>
      <c r="B25" s="27"/>
      <c r="C25" s="25">
        <v>1</v>
      </c>
      <c r="D25" s="203">
        <v>75000</v>
      </c>
      <c r="E25" s="39">
        <f>D25*(1+Pressupostos!$B$16)</f>
        <v>77250</v>
      </c>
      <c r="F25" s="39">
        <f>E25*(1+Pressupostos!$B$17)</f>
        <v>78795</v>
      </c>
      <c r="G25" s="39">
        <f>F25*(1+Pressupostos!$B$18)</f>
        <v>80370.899999999994</v>
      </c>
      <c r="H25" s="39">
        <f>G25*(1+Pressupostos!$B$19)</f>
        <v>81978.317999999999</v>
      </c>
      <c r="I25" s="39">
        <f>H25*(1+Pressupostos!$B$20)</f>
        <v>84437.667539999995</v>
      </c>
      <c r="J25" s="39">
        <f>I25*(1+Pressupostos!$B$21)</f>
        <v>86970.797566199995</v>
      </c>
      <c r="K25" s="39">
        <f>J25*(1+Pressupostos!$B$22)</f>
        <v>88710.213517523996</v>
      </c>
      <c r="L25" s="39">
        <f>K25*(1+Pressupostos!$B$23)</f>
        <v>90484.417787874481</v>
      </c>
      <c r="M25" s="39">
        <f>L25*(1+Pressupostos!$B$24)</f>
        <v>93198.950321510725</v>
      </c>
      <c r="N25" s="102">
        <f t="shared" si="1"/>
        <v>837196.26473310916</v>
      </c>
    </row>
    <row r="26" spans="1:14" x14ac:dyDescent="0.25">
      <c r="A26" s="40" t="s">
        <v>87</v>
      </c>
      <c r="B26" s="108"/>
      <c r="C26" s="41"/>
      <c r="D26" s="41"/>
      <c r="E26" s="41"/>
      <c r="F26" s="41"/>
      <c r="G26" s="41"/>
      <c r="H26" s="41"/>
      <c r="I26" s="41"/>
      <c r="J26" s="41"/>
      <c r="K26" s="41"/>
      <c r="L26" s="41"/>
      <c r="M26" s="41"/>
      <c r="N26" s="101"/>
    </row>
    <row r="27" spans="1:14" s="246" customFormat="1" x14ac:dyDescent="0.25">
      <c r="A27" s="23" t="s">
        <v>88</v>
      </c>
      <c r="B27" s="27"/>
      <c r="C27" s="25">
        <v>1</v>
      </c>
      <c r="D27" s="203">
        <v>1687500</v>
      </c>
      <c r="E27" s="39">
        <f>D27*(1+Pressupostos!$B$16)</f>
        <v>1738125</v>
      </c>
      <c r="F27" s="39">
        <f>E27*(1+Pressupostos!$B$17)</f>
        <v>1772887.5</v>
      </c>
      <c r="G27" s="39">
        <f>F27*(1+Pressupostos!$B$18)</f>
        <v>1808345.25</v>
      </c>
      <c r="H27" s="39">
        <f>G27*(1+Pressupostos!$B$19)</f>
        <v>1844512.155</v>
      </c>
      <c r="I27" s="39">
        <f>H27*(1+Pressupostos!$B$20)</f>
        <v>1899847.5196500001</v>
      </c>
      <c r="J27" s="39">
        <f>I27*(1+Pressupostos!$B$21)</f>
        <v>1956842.9452395001</v>
      </c>
      <c r="K27" s="39">
        <f>J27*(1+Pressupostos!$B$22)</f>
        <v>1995979.8041442903</v>
      </c>
      <c r="L27" s="39">
        <f>K27*(1+Pressupostos!$B$23)</f>
        <v>2035899.400227176</v>
      </c>
      <c r="M27" s="39">
        <f>L27*(1+Pressupostos!$B$24)</f>
        <v>2096976.3822339913</v>
      </c>
      <c r="N27" s="102">
        <f t="shared" si="1"/>
        <v>18836915.956494953</v>
      </c>
    </row>
    <row r="28" spans="1:14" s="246" customFormat="1" x14ac:dyDescent="0.25">
      <c r="A28" s="23" t="s">
        <v>89</v>
      </c>
      <c r="B28" s="27"/>
      <c r="C28" s="25">
        <v>1</v>
      </c>
      <c r="D28" s="203">
        <v>5700000</v>
      </c>
      <c r="E28" s="39">
        <f>D28*(1+Pressupostos!$B$16)</f>
        <v>5871000</v>
      </c>
      <c r="F28" s="39">
        <f>E28*(1+Pressupostos!$B$17)</f>
        <v>5988420</v>
      </c>
      <c r="G28" s="39">
        <f>F28*(1+Pressupostos!$B$18)</f>
        <v>6108188.4000000004</v>
      </c>
      <c r="H28" s="39">
        <f>G28*(1+Pressupostos!$B$19)</f>
        <v>6230352.1680000005</v>
      </c>
      <c r="I28" s="39">
        <f>H28*(1+Pressupostos!$B$20)</f>
        <v>6417262.7330400003</v>
      </c>
      <c r="J28" s="39">
        <f>I28*(1+Pressupostos!$B$21)</f>
        <v>6609780.6150312005</v>
      </c>
      <c r="K28" s="39">
        <f>J28*(1+Pressupostos!$B$22)</f>
        <v>6741976.2273318246</v>
      </c>
      <c r="L28" s="39">
        <f>K28*(1+Pressupostos!$B$23)</f>
        <v>6876815.7518784609</v>
      </c>
      <c r="M28" s="39">
        <f>L28*(1+Pressupostos!$B$24)</f>
        <v>7083120.2244348144</v>
      </c>
      <c r="N28" s="102">
        <f t="shared" si="1"/>
        <v>63626916.119716302</v>
      </c>
    </row>
    <row r="29" spans="1:14" s="246" customFormat="1" x14ac:dyDescent="0.25">
      <c r="A29" s="23" t="s">
        <v>90</v>
      </c>
      <c r="B29" s="27"/>
      <c r="C29" s="25">
        <v>1</v>
      </c>
      <c r="D29" s="203">
        <v>1322727.2727272727</v>
      </c>
      <c r="E29" s="39">
        <f>D29*(1+Pressupostos!$B$16)</f>
        <v>1362409.0909090908</v>
      </c>
      <c r="F29" s="39">
        <f>E29*(1+Pressupostos!$B$17)</f>
        <v>1389657.2727272727</v>
      </c>
      <c r="G29" s="39">
        <f>F29*(1+Pressupostos!$B$18)</f>
        <v>1417450.4181818182</v>
      </c>
      <c r="H29" s="39">
        <f>G29*(1+Pressupostos!$B$19)</f>
        <v>1445799.4265454547</v>
      </c>
      <c r="I29" s="39">
        <f>H29*(1+Pressupostos!$B$20)</f>
        <v>1489173.4093418184</v>
      </c>
      <c r="J29" s="39">
        <f>I29*(1+Pressupostos!$B$21)</f>
        <v>1533848.611622073</v>
      </c>
      <c r="K29" s="39">
        <f>J29*(1+Pressupostos!$B$22)</f>
        <v>1564525.5838545144</v>
      </c>
      <c r="L29" s="39">
        <f>K29*(1+Pressupostos!$B$23)</f>
        <v>1595816.0955316047</v>
      </c>
      <c r="M29" s="39">
        <f>L29*(1+Pressupostos!$B$24)</f>
        <v>1643690.5783975529</v>
      </c>
      <c r="N29" s="102">
        <f t="shared" si="1"/>
        <v>14765097.759838473</v>
      </c>
    </row>
    <row r="30" spans="1:14" s="246" customFormat="1" x14ac:dyDescent="0.25">
      <c r="A30" s="23" t="s">
        <v>288</v>
      </c>
      <c r="B30" s="27"/>
      <c r="C30" s="25">
        <v>1</v>
      </c>
      <c r="D30" s="203">
        <v>2212500</v>
      </c>
      <c r="E30" s="39">
        <f>D30*(1+Pressupostos!$B$16)</f>
        <v>2278875</v>
      </c>
      <c r="F30" s="39">
        <f>E30*(1+Pressupostos!$B$17)</f>
        <v>2324452.5</v>
      </c>
      <c r="G30" s="39">
        <f>F30*(1+Pressupostos!$B$18)</f>
        <v>2370941.5499999998</v>
      </c>
      <c r="H30" s="39">
        <f>G30*(1+Pressupostos!$B$19)</f>
        <v>2418360.3810000001</v>
      </c>
      <c r="I30" s="39">
        <f>H30*(1+Pressupostos!$B$20)</f>
        <v>2490911.1924300003</v>
      </c>
      <c r="J30" s="39">
        <f>I30*(1+Pressupostos!$B$21)</f>
        <v>2565638.5282029002</v>
      </c>
      <c r="K30" s="39">
        <f>J30*(1+Pressupostos!$B$22)</f>
        <v>2616951.2987669581</v>
      </c>
      <c r="L30" s="39">
        <f>K30*(1+Pressupostos!$B$23)</f>
        <v>2669290.3247422972</v>
      </c>
      <c r="M30" s="39">
        <f>L30*(1+Pressupostos!$B$24)</f>
        <v>2749369.0344845662</v>
      </c>
      <c r="N30" s="102">
        <f t="shared" si="1"/>
        <v>24697289.809626725</v>
      </c>
    </row>
    <row r="31" spans="1:14" s="246" customFormat="1" x14ac:dyDescent="0.25">
      <c r="A31" s="23" t="s">
        <v>91</v>
      </c>
      <c r="B31" s="27"/>
      <c r="C31" s="25">
        <v>2</v>
      </c>
      <c r="D31" s="203">
        <v>74999.999999999985</v>
      </c>
      <c r="E31" s="39">
        <f>D31*(1+Pressupostos!$B$16)</f>
        <v>77249.999999999985</v>
      </c>
      <c r="F31" s="39">
        <f>E31*(1+Pressupostos!$B$17)</f>
        <v>78794.999999999985</v>
      </c>
      <c r="G31" s="39">
        <f>F31*(1+Pressupostos!$B$18)</f>
        <v>80370.89999999998</v>
      </c>
      <c r="H31" s="39">
        <f>G31*(1+Pressupostos!$B$19)</f>
        <v>81978.317999999985</v>
      </c>
      <c r="I31" s="39">
        <f>H31*(1+Pressupostos!$B$20)</f>
        <v>84437.66753999998</v>
      </c>
      <c r="J31" s="39">
        <f>I31*(1+Pressupostos!$B$21)</f>
        <v>86970.797566199981</v>
      </c>
      <c r="K31" s="39">
        <f>J31*(1+Pressupostos!$B$22)</f>
        <v>88710.213517523982</v>
      </c>
      <c r="L31" s="39">
        <f>K31*(1+Pressupostos!$B$23)</f>
        <v>90484.417787874467</v>
      </c>
      <c r="M31" s="39">
        <f>L31*(1+Pressupostos!$B$24)</f>
        <v>93198.950321510696</v>
      </c>
      <c r="N31" s="102">
        <f>SUM(D31:M31)</f>
        <v>837196.26473310892</v>
      </c>
    </row>
    <row r="32" spans="1:14" s="246" customFormat="1" x14ac:dyDescent="0.25">
      <c r="A32" s="23" t="s">
        <v>289</v>
      </c>
      <c r="B32" s="27"/>
      <c r="C32" s="25">
        <v>1</v>
      </c>
      <c r="D32" s="203">
        <v>2375000</v>
      </c>
      <c r="E32" s="39">
        <f>D32*(1+Pressupostos!$B$16)</f>
        <v>2446250</v>
      </c>
      <c r="F32" s="39">
        <f>E32*(1+Pressupostos!$B$17)</f>
        <v>2495175</v>
      </c>
      <c r="G32" s="39">
        <f>F32*(1+Pressupostos!$B$18)</f>
        <v>2545078.5</v>
      </c>
      <c r="H32" s="39">
        <f>G32*(1+Pressupostos!$B$19)</f>
        <v>2595980.0699999998</v>
      </c>
      <c r="I32" s="39">
        <f>H32*(1+Pressupostos!$B$20)</f>
        <v>2673859.4720999999</v>
      </c>
      <c r="J32" s="39">
        <f>I32*(1+Pressupostos!$B$21)</f>
        <v>2754075.256263</v>
      </c>
      <c r="K32" s="39">
        <f>J32*(1+Pressupostos!$B$22)</f>
        <v>2809156.7613882599</v>
      </c>
      <c r="L32" s="39">
        <f>K32*(1+Pressupostos!$B$23)</f>
        <v>2865339.8966160254</v>
      </c>
      <c r="M32" s="39">
        <f>L32*(1+Pressupostos!$B$24)</f>
        <v>2951300.0935145062</v>
      </c>
      <c r="N32" s="102">
        <f t="shared" si="1"/>
        <v>26511215.049881794</v>
      </c>
    </row>
    <row r="33" spans="1:15" s="246" customFormat="1" x14ac:dyDescent="0.25">
      <c r="A33" s="23" t="s">
        <v>92</v>
      </c>
      <c r="B33" s="27"/>
      <c r="C33" s="25">
        <v>1</v>
      </c>
      <c r="D33" s="203">
        <v>429545.45454545453</v>
      </c>
      <c r="E33" s="39">
        <f>D33*(1+Pressupostos!$B$16)</f>
        <v>442431.81818181818</v>
      </c>
      <c r="F33" s="39">
        <f>E33*(1+Pressupostos!$B$17)</f>
        <v>451280.45454545453</v>
      </c>
      <c r="G33" s="39">
        <f>F33*(1+Pressupostos!$B$18)</f>
        <v>460306.0636363636</v>
      </c>
      <c r="H33" s="39">
        <f>G33*(1+Pressupostos!$B$19)</f>
        <v>469512.18490909087</v>
      </c>
      <c r="I33" s="39">
        <f>H33*(1+Pressupostos!$B$20)</f>
        <v>483597.55045636359</v>
      </c>
      <c r="J33" s="39">
        <f>I33*(1+Pressupostos!$B$21)</f>
        <v>498105.4769700545</v>
      </c>
      <c r="K33" s="39">
        <f>J33*(1+Pressupostos!$B$22)</f>
        <v>508067.58650945558</v>
      </c>
      <c r="L33" s="39">
        <f>K33*(1+Pressupostos!$B$23)</f>
        <v>518228.93823964469</v>
      </c>
      <c r="M33" s="39">
        <f>L33*(1+Pressupostos!$B$24)</f>
        <v>533775.80638683401</v>
      </c>
      <c r="N33" s="102">
        <f t="shared" si="1"/>
        <v>4794851.3343805345</v>
      </c>
    </row>
    <row r="34" spans="1:15" ht="15.75" thickBot="1" x14ac:dyDescent="0.3">
      <c r="A34" s="92" t="s">
        <v>68</v>
      </c>
      <c r="B34" s="104"/>
      <c r="C34" s="105"/>
      <c r="D34" s="106">
        <f t="shared" ref="D34:N34" si="3">SUM(D5:D33)</f>
        <v>29160002.272727273</v>
      </c>
      <c r="E34" s="106">
        <f t="shared" si="3"/>
        <v>30034802.340909086</v>
      </c>
      <c r="F34" s="106">
        <f t="shared" si="3"/>
        <v>30635498.387727272</v>
      </c>
      <c r="G34" s="106">
        <f t="shared" si="3"/>
        <v>31248208.355481818</v>
      </c>
      <c r="H34" s="106">
        <f t="shared" si="3"/>
        <v>31873172.52259146</v>
      </c>
      <c r="I34" s="106">
        <f t="shared" si="3"/>
        <v>32829367.698269203</v>
      </c>
      <c r="J34" s="106">
        <f t="shared" si="3"/>
        <v>33814248.729217276</v>
      </c>
      <c r="K34" s="106">
        <f t="shared" si="3"/>
        <v>34490533.703801624</v>
      </c>
      <c r="L34" s="106">
        <f t="shared" si="3"/>
        <v>35180344.37787766</v>
      </c>
      <c r="M34" s="106">
        <f t="shared" si="3"/>
        <v>36235754.709213987</v>
      </c>
      <c r="N34" s="107">
        <f t="shared" si="3"/>
        <v>325501933.09781665</v>
      </c>
      <c r="O34" s="247"/>
    </row>
  </sheetData>
  <mergeCells count="15">
    <mergeCell ref="A1:I1"/>
    <mergeCell ref="M2:M4"/>
    <mergeCell ref="N2:N4"/>
    <mergeCell ref="C3:C4"/>
    <mergeCell ref="F2:F4"/>
    <mergeCell ref="G2:G4"/>
    <mergeCell ref="H2:H4"/>
    <mergeCell ref="I2:I4"/>
    <mergeCell ref="J2:J4"/>
    <mergeCell ref="K2:K4"/>
    <mergeCell ref="A2:A4"/>
    <mergeCell ref="D2:D4"/>
    <mergeCell ref="E2:E4"/>
    <mergeCell ref="L2:L4"/>
    <mergeCell ref="B2:B4"/>
  </mergeCells>
  <dataValidations count="1">
    <dataValidation type="list" allowBlank="1" showInputMessage="1" showErrorMessage="1" sqref="C21:C33 C5:C17">
      <formula1>prioridades</formula1>
    </dataValidation>
  </dataValidations>
  <pageMargins left="0.511811024" right="0.511811024" top="0.78740157499999996" bottom="0.78740157499999996" header="0.31496062000000002" footer="0.31496062000000002"/>
  <pageSetup paperSize="9" orientation="portrait" horizontalDpi="0"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J33"/>
  <sheetViews>
    <sheetView showGridLines="0" zoomScale="85" zoomScaleNormal="85" workbookViewId="0">
      <pane xSplit="2" ySplit="4" topLeftCell="C5" activePane="bottomRight" state="frozenSplit"/>
      <selection pane="topRight" activeCell="B1" sqref="B1"/>
      <selection pane="bottomLeft" activeCell="A3" sqref="A3"/>
      <selection pane="bottomRight" activeCell="A8" sqref="A8"/>
    </sheetView>
  </sheetViews>
  <sheetFormatPr defaultColWidth="8.85546875" defaultRowHeight="15" x14ac:dyDescent="0.25"/>
  <cols>
    <col min="1" max="1" width="75.42578125" style="236" customWidth="1"/>
    <col min="2" max="2" width="24.85546875" style="254" customWidth="1"/>
    <col min="3" max="12" width="19.42578125" style="234" bestFit="1" customWidth="1"/>
    <col min="13" max="13" width="21" style="234" bestFit="1" customWidth="1"/>
    <col min="14" max="16384" width="8.85546875" style="234"/>
  </cols>
  <sheetData>
    <row r="1" spans="1:32" ht="51" customHeight="1" thickBot="1" x14ac:dyDescent="0.3">
      <c r="A1" s="382" t="s">
        <v>291</v>
      </c>
      <c r="B1" s="382"/>
      <c r="C1" s="382"/>
      <c r="D1" s="382"/>
      <c r="E1" s="382"/>
      <c r="F1" s="382"/>
      <c r="G1" s="250"/>
      <c r="H1" s="248"/>
      <c r="I1" s="249"/>
      <c r="J1" s="249"/>
      <c r="K1" s="249"/>
      <c r="L1" s="249"/>
      <c r="M1" s="249"/>
      <c r="N1" s="249"/>
      <c r="O1" s="249"/>
      <c r="P1" s="249"/>
      <c r="Q1" s="249"/>
      <c r="R1" s="249"/>
      <c r="S1" s="249"/>
      <c r="T1" s="249"/>
      <c r="U1" s="249"/>
      <c r="V1" s="249"/>
      <c r="W1" s="16"/>
      <c r="X1" s="16"/>
      <c r="Y1" s="16"/>
      <c r="Z1" s="16"/>
      <c r="AA1" s="16"/>
      <c r="AB1" s="16"/>
      <c r="AC1" s="16"/>
      <c r="AD1" s="16"/>
      <c r="AE1" s="16"/>
      <c r="AF1" s="16"/>
    </row>
    <row r="2" spans="1:32" x14ac:dyDescent="0.25">
      <c r="A2" s="389" t="s">
        <v>69</v>
      </c>
      <c r="B2" s="230" t="s">
        <v>303</v>
      </c>
      <c r="C2" s="383" t="s">
        <v>59</v>
      </c>
      <c r="D2" s="383" t="s">
        <v>39</v>
      </c>
      <c r="E2" s="383" t="s">
        <v>40</v>
      </c>
      <c r="F2" s="383" t="s">
        <v>41</v>
      </c>
      <c r="G2" s="383" t="s">
        <v>42</v>
      </c>
      <c r="H2" s="383" t="s">
        <v>43</v>
      </c>
      <c r="I2" s="383" t="s">
        <v>44</v>
      </c>
      <c r="J2" s="383" t="s">
        <v>45</v>
      </c>
      <c r="K2" s="383" t="s">
        <v>46</v>
      </c>
      <c r="L2" s="383" t="s">
        <v>47</v>
      </c>
      <c r="M2" s="395" t="s">
        <v>93</v>
      </c>
    </row>
    <row r="3" spans="1:32" ht="32.25" customHeight="1" x14ac:dyDescent="0.25">
      <c r="A3" s="398"/>
      <c r="B3" s="380" t="s">
        <v>281</v>
      </c>
      <c r="C3" s="384"/>
      <c r="D3" s="384"/>
      <c r="E3" s="384"/>
      <c r="F3" s="384"/>
      <c r="G3" s="384"/>
      <c r="H3" s="384"/>
      <c r="I3" s="384"/>
      <c r="J3" s="384"/>
      <c r="K3" s="384"/>
      <c r="L3" s="384"/>
      <c r="M3" s="396"/>
    </row>
    <row r="4" spans="1:32" ht="15" customHeight="1" thickBot="1" x14ac:dyDescent="0.3">
      <c r="A4" s="399"/>
      <c r="B4" s="381"/>
      <c r="C4" s="385"/>
      <c r="D4" s="385"/>
      <c r="E4" s="385"/>
      <c r="F4" s="385"/>
      <c r="G4" s="385"/>
      <c r="H4" s="385"/>
      <c r="I4" s="385"/>
      <c r="J4" s="385"/>
      <c r="K4" s="385"/>
      <c r="L4" s="385"/>
      <c r="M4" s="397"/>
    </row>
    <row r="5" spans="1:32" s="251" customFormat="1" x14ac:dyDescent="0.25">
      <c r="A5" s="205" t="s">
        <v>94</v>
      </c>
      <c r="B5" s="41"/>
      <c r="C5" s="204"/>
      <c r="D5" s="41"/>
      <c r="E5" s="41"/>
      <c r="F5" s="41"/>
      <c r="G5" s="41"/>
      <c r="H5" s="41"/>
      <c r="I5" s="41"/>
      <c r="J5" s="41"/>
      <c r="K5" s="41"/>
      <c r="L5" s="41"/>
      <c r="M5" s="207"/>
    </row>
    <row r="6" spans="1:32" s="235" customFormat="1" x14ac:dyDescent="0.25">
      <c r="A6" s="23" t="s">
        <v>300</v>
      </c>
      <c r="B6" s="25">
        <v>1</v>
      </c>
      <c r="C6" s="203">
        <v>11000000</v>
      </c>
      <c r="D6" s="39">
        <f>C6*(1+Pressupostos!$B$17)</f>
        <v>11220000</v>
      </c>
      <c r="E6" s="39">
        <f>D6*(1+Pressupostos!$B$18)</f>
        <v>11444400</v>
      </c>
      <c r="F6" s="39">
        <f>E6*(1+Pressupostos!$B$19)</f>
        <v>11673288</v>
      </c>
      <c r="G6" s="39">
        <f>F6*(1+Pressupostos!$B$20)</f>
        <v>12023486.640000001</v>
      </c>
      <c r="H6" s="39">
        <f>G6*(1+Pressupostos!$B$21)</f>
        <v>12384191.239200002</v>
      </c>
      <c r="I6" s="39">
        <f>H6*(1+Pressupostos!$B$22)</f>
        <v>12631875.063984001</v>
      </c>
      <c r="J6" s="39">
        <f>I6*(1+Pressupostos!$B$23)</f>
        <v>12884512.565263681</v>
      </c>
      <c r="K6" s="39">
        <f>J6*(1+Pressupostos!$B$24)</f>
        <v>13271047.942221591</v>
      </c>
      <c r="L6" s="39">
        <f>K6*(1+Pressupostos!$B$25)</f>
        <v>13271047.942221591</v>
      </c>
      <c r="M6" s="197">
        <f t="shared" ref="M6:M32" si="0">SUM(C6:L6)</f>
        <v>121803849.39289087</v>
      </c>
    </row>
    <row r="7" spans="1:32" s="235" customFormat="1" x14ac:dyDescent="0.25">
      <c r="A7" s="23" t="s">
        <v>301</v>
      </c>
      <c r="B7" s="25">
        <v>1</v>
      </c>
      <c r="C7" s="203">
        <v>900000</v>
      </c>
      <c r="D7" s="39">
        <f>C7*(1+Pressupostos!$B$17)</f>
        <v>918000</v>
      </c>
      <c r="E7" s="39">
        <f>D7*(1+Pressupostos!$B$18)</f>
        <v>936360</v>
      </c>
      <c r="F7" s="39">
        <f>E7*(1+Pressupostos!$B$19)</f>
        <v>955087.20000000007</v>
      </c>
      <c r="G7" s="39">
        <f>F7*(1+Pressupostos!$B$20)</f>
        <v>983739.81600000011</v>
      </c>
      <c r="H7" s="39">
        <f>G7*(1+Pressupostos!$B$21)</f>
        <v>1013252.0104800002</v>
      </c>
      <c r="I7" s="39">
        <f>H7*(1+Pressupostos!$B$22)</f>
        <v>1033517.0506896002</v>
      </c>
      <c r="J7" s="39">
        <f>I7*(1+Pressupostos!$B$23)</f>
        <v>1054187.3917033921</v>
      </c>
      <c r="K7" s="39">
        <f>J7*(1+Pressupostos!$B$24)</f>
        <v>1085813.0134544938</v>
      </c>
      <c r="L7" s="39">
        <f>K7*(1+Pressupostos!$B$25)</f>
        <v>1085813.0134544938</v>
      </c>
      <c r="M7" s="197">
        <f t="shared" si="0"/>
        <v>9965769.4957819805</v>
      </c>
    </row>
    <row r="8" spans="1:32" s="252" customFormat="1" x14ac:dyDescent="0.25">
      <c r="A8" s="23" t="s">
        <v>292</v>
      </c>
      <c r="B8" s="25">
        <v>1</v>
      </c>
      <c r="C8" s="203">
        <v>7200000</v>
      </c>
      <c r="D8" s="39">
        <f>C8*(1+Pressupostos!$B$17)</f>
        <v>7344000</v>
      </c>
      <c r="E8" s="39">
        <f>D8*(1+Pressupostos!$B$18)</f>
        <v>7490880</v>
      </c>
      <c r="F8" s="39">
        <f>E8*(1+Pressupostos!$B$19)</f>
        <v>7640697.6000000006</v>
      </c>
      <c r="G8" s="39">
        <f>F8*(1+Pressupostos!$B$20)</f>
        <v>7869918.5280000009</v>
      </c>
      <c r="H8" s="39">
        <f>G8*(1+Pressupostos!$B$21)</f>
        <v>8106016.0838400014</v>
      </c>
      <c r="I8" s="39">
        <f>H8*(1+Pressupostos!$B$22)</f>
        <v>8268136.4055168014</v>
      </c>
      <c r="J8" s="39">
        <f>I8*(1+Pressupostos!$B$23)</f>
        <v>8433499.1336271372</v>
      </c>
      <c r="K8" s="39">
        <f>J8*(1+Pressupostos!$B$24)</f>
        <v>8686504.1076359507</v>
      </c>
      <c r="L8" s="39">
        <f>K8*(1+Pressupostos!$B$25)</f>
        <v>8686504.1076359507</v>
      </c>
      <c r="M8" s="197">
        <f t="shared" si="0"/>
        <v>79726155.966255844</v>
      </c>
    </row>
    <row r="9" spans="1:32" s="235" customFormat="1" x14ac:dyDescent="0.25">
      <c r="A9" s="23" t="s">
        <v>293</v>
      </c>
      <c r="B9" s="25">
        <v>1</v>
      </c>
      <c r="C9" s="203">
        <v>8400000</v>
      </c>
      <c r="D9" s="39">
        <f>C9*(1+Pressupostos!$B$17)</f>
        <v>8568000</v>
      </c>
      <c r="E9" s="39">
        <f>D9*(1+Pressupostos!$B$18)</f>
        <v>8739360</v>
      </c>
      <c r="F9" s="39">
        <f>E9*(1+Pressupostos!$B$19)</f>
        <v>8914147.1999999993</v>
      </c>
      <c r="G9" s="39">
        <f>F9*(1+Pressupostos!$B$20)</f>
        <v>9181571.6160000004</v>
      </c>
      <c r="H9" s="39">
        <f>G9*(1+Pressupostos!$B$21)</f>
        <v>9457018.7644800004</v>
      </c>
      <c r="I9" s="39">
        <f>H9*(1+Pressupostos!$B$22)</f>
        <v>9646159.1397696007</v>
      </c>
      <c r="J9" s="39">
        <f>I9*(1+Pressupostos!$B$23)</f>
        <v>9839082.3225649931</v>
      </c>
      <c r="K9" s="39">
        <f>J9*(1+Pressupostos!$B$24)</f>
        <v>10134254.792241944</v>
      </c>
      <c r="L9" s="39">
        <f>K9*(1+Pressupostos!$B$25)</f>
        <v>10134254.792241944</v>
      </c>
      <c r="M9" s="197">
        <f t="shared" si="0"/>
        <v>93013848.627298489</v>
      </c>
      <c r="N9" s="253"/>
    </row>
    <row r="10" spans="1:32" s="235" customFormat="1" x14ac:dyDescent="0.25">
      <c r="A10" s="23" t="s">
        <v>95</v>
      </c>
      <c r="B10" s="25">
        <v>3</v>
      </c>
      <c r="C10" s="203">
        <v>1680000</v>
      </c>
      <c r="D10" s="39">
        <f>C10*(1+Pressupostos!$B$17)</f>
        <v>1713600</v>
      </c>
      <c r="E10" s="39">
        <f>D10*(1+Pressupostos!$B$18)</f>
        <v>1747872</v>
      </c>
      <c r="F10" s="39">
        <f>E10*(1+Pressupostos!$B$19)</f>
        <v>1782829.44</v>
      </c>
      <c r="G10" s="39">
        <f>F10*(1+Pressupostos!$B$20)</f>
        <v>1836314.3232</v>
      </c>
      <c r="H10" s="39">
        <f>G10*(1+Pressupostos!$B$21)</f>
        <v>1891403.7528959999</v>
      </c>
      <c r="I10" s="39">
        <f>H10*(1+Pressupostos!$B$22)</f>
        <v>1929231.82795392</v>
      </c>
      <c r="J10" s="39">
        <f>I10*(1+Pressupostos!$B$23)</f>
        <v>1967816.4645129985</v>
      </c>
      <c r="K10" s="39">
        <f>J10*(1+Pressupostos!$B$24)</f>
        <v>2026850.9584483884</v>
      </c>
      <c r="L10" s="39">
        <f>K10*(1+Pressupostos!$B$25)</f>
        <v>2026850.9584483884</v>
      </c>
      <c r="M10" s="197">
        <f t="shared" si="0"/>
        <v>18602769.725459695</v>
      </c>
      <c r="N10" s="253"/>
    </row>
    <row r="11" spans="1:32" s="235" customFormat="1" x14ac:dyDescent="0.25">
      <c r="A11" s="23" t="s">
        <v>294</v>
      </c>
      <c r="B11" s="25">
        <v>3</v>
      </c>
      <c r="C11" s="203">
        <v>5880000</v>
      </c>
      <c r="D11" s="39">
        <f>C11*(1+Pressupostos!$B$17)</f>
        <v>5997600</v>
      </c>
      <c r="E11" s="39">
        <f>D11*(1+Pressupostos!$B$18)</f>
        <v>6117552</v>
      </c>
      <c r="F11" s="39">
        <f>E11*(1+Pressupostos!$B$19)</f>
        <v>6239903.04</v>
      </c>
      <c r="G11" s="39">
        <f>F11*(1+Pressupostos!$B$20)</f>
        <v>6427100.1312000006</v>
      </c>
      <c r="H11" s="39">
        <f>G11*(1+Pressupostos!$B$21)</f>
        <v>6619913.1351360008</v>
      </c>
      <c r="I11" s="39">
        <f>H11*(1+Pressupostos!$B$22)</f>
        <v>6752311.3978387211</v>
      </c>
      <c r="J11" s="39">
        <f>I11*(1+Pressupostos!$B$23)</f>
        <v>6887357.6257954957</v>
      </c>
      <c r="K11" s="39">
        <f>J11*(1+Pressupostos!$B$24)</f>
        <v>7093978.3545693606</v>
      </c>
      <c r="L11" s="39">
        <f>K11*(1+Pressupostos!$B$25)</f>
        <v>7093978.3545693606</v>
      </c>
      <c r="M11" s="197">
        <f t="shared" si="0"/>
        <v>65109694.039108939</v>
      </c>
      <c r="N11" s="253"/>
    </row>
    <row r="12" spans="1:32" s="235" customFormat="1" x14ac:dyDescent="0.25">
      <c r="A12" s="23" t="s">
        <v>96</v>
      </c>
      <c r="B12" s="25">
        <v>2</v>
      </c>
      <c r="C12" s="203">
        <v>2520000</v>
      </c>
      <c r="D12" s="39">
        <f>C12*(1+Pressupostos!$B$17)</f>
        <v>2570400</v>
      </c>
      <c r="E12" s="39">
        <f>D12*(1+Pressupostos!$B$18)</f>
        <v>2621808</v>
      </c>
      <c r="F12" s="39">
        <f>E12*(1+Pressupostos!$B$19)</f>
        <v>2674244.16</v>
      </c>
      <c r="G12" s="39">
        <f>F12*(1+Pressupostos!$B$20)</f>
        <v>2754471.4848000002</v>
      </c>
      <c r="H12" s="39">
        <f>G12*(1+Pressupostos!$B$21)</f>
        <v>2837105.6293440005</v>
      </c>
      <c r="I12" s="39">
        <f>H12*(1+Pressupostos!$B$22)</f>
        <v>2893847.7419308806</v>
      </c>
      <c r="J12" s="39">
        <f>I12*(1+Pressupostos!$B$23)</f>
        <v>2951724.6967694983</v>
      </c>
      <c r="K12" s="39">
        <f>J12*(1+Pressupostos!$B$24)</f>
        <v>3040276.4376725834</v>
      </c>
      <c r="L12" s="39">
        <f>K12*(1+Pressupostos!$B$25)</f>
        <v>3040276.4376725834</v>
      </c>
      <c r="M12" s="197">
        <f t="shared" si="0"/>
        <v>27904154.58818955</v>
      </c>
      <c r="N12" s="253"/>
    </row>
    <row r="13" spans="1:32" s="235" customFormat="1" ht="15.75" customHeight="1" x14ac:dyDescent="0.25">
      <c r="A13" s="23" t="s">
        <v>295</v>
      </c>
      <c r="B13" s="25">
        <v>1</v>
      </c>
      <c r="C13" s="203">
        <v>4440000</v>
      </c>
      <c r="D13" s="39">
        <f>C13*(1+Pressupostos!$B$17)</f>
        <v>4528800</v>
      </c>
      <c r="E13" s="39">
        <f>D13*(1+Pressupostos!$B$18)</f>
        <v>4619376</v>
      </c>
      <c r="F13" s="39">
        <f>E13*(1+Pressupostos!$B$19)</f>
        <v>4711763.5200000005</v>
      </c>
      <c r="G13" s="39">
        <f>F13*(1+Pressupostos!$B$20)</f>
        <v>4853116.4256000007</v>
      </c>
      <c r="H13" s="39">
        <f>G13*(1+Pressupostos!$B$21)</f>
        <v>4998709.9183680005</v>
      </c>
      <c r="I13" s="39">
        <f>H13*(1+Pressupostos!$B$22)</f>
        <v>5098684.1167353606</v>
      </c>
      <c r="J13" s="39">
        <f>I13*(1+Pressupostos!$B$23)</f>
        <v>5200657.7990700677</v>
      </c>
      <c r="K13" s="39">
        <f>J13*(1+Pressupostos!$B$24)</f>
        <v>5356677.5330421701</v>
      </c>
      <c r="L13" s="39">
        <f>K13*(1+Pressupostos!$B$25)</f>
        <v>5356677.5330421701</v>
      </c>
      <c r="M13" s="197">
        <f t="shared" si="0"/>
        <v>49164462.845857769</v>
      </c>
      <c r="N13" s="253"/>
    </row>
    <row r="14" spans="1:32" s="235" customFormat="1" x14ac:dyDescent="0.25">
      <c r="A14" s="23" t="s">
        <v>97</v>
      </c>
      <c r="B14" s="25">
        <v>3</v>
      </c>
      <c r="C14" s="203">
        <v>70000000</v>
      </c>
      <c r="D14" s="39">
        <f>C14*(1+Pressupostos!$B$17)</f>
        <v>71400000</v>
      </c>
      <c r="E14" s="39">
        <f>D14*(1+Pressupostos!$B$18)</f>
        <v>72828000</v>
      </c>
      <c r="F14" s="39">
        <f>E14*(1+Pressupostos!$B$19)</f>
        <v>74284560</v>
      </c>
      <c r="G14" s="39">
        <f>F14*(1+Pressupostos!$B$20)</f>
        <v>76513096.799999997</v>
      </c>
      <c r="H14" s="39">
        <f>G14*(1+Pressupostos!$B$21)</f>
        <v>78808489.703999996</v>
      </c>
      <c r="I14" s="39">
        <f>H14*(1+Pressupostos!$B$22)</f>
        <v>80384659.49808</v>
      </c>
      <c r="J14" s="39">
        <f>I14*(1+Pressupostos!$B$23)</f>
        <v>81992352.688041598</v>
      </c>
      <c r="K14" s="39">
        <f>J14*(1+Pressupostos!$B$24)</f>
        <v>84452123.268682852</v>
      </c>
      <c r="L14" s="39">
        <f>K14*(1+Pressupostos!$B$25)</f>
        <v>84452123.268682852</v>
      </c>
      <c r="M14" s="197">
        <f t="shared" si="0"/>
        <v>775115405.22748733</v>
      </c>
      <c r="N14" s="253"/>
    </row>
    <row r="15" spans="1:32" s="235" customFormat="1" x14ac:dyDescent="0.25">
      <c r="A15" s="23" t="s">
        <v>98</v>
      </c>
      <c r="B15" s="25">
        <v>3</v>
      </c>
      <c r="C15" s="203">
        <v>7000000</v>
      </c>
      <c r="D15" s="39">
        <f>C15*(1+Pressupostos!$B$17)</f>
        <v>7140000</v>
      </c>
      <c r="E15" s="39">
        <f>D15*(1+Pressupostos!$B$18)</f>
        <v>7282800</v>
      </c>
      <c r="F15" s="39">
        <f>E15*(1+Pressupostos!$B$19)</f>
        <v>7428456</v>
      </c>
      <c r="G15" s="39">
        <f>F15*(1+Pressupostos!$B$20)</f>
        <v>7651309.6800000006</v>
      </c>
      <c r="H15" s="39">
        <f>G15*(1+Pressupostos!$B$21)</f>
        <v>7880848.9704000009</v>
      </c>
      <c r="I15" s="39">
        <f>H15*(1+Pressupostos!$B$22)</f>
        <v>8038465.9498080015</v>
      </c>
      <c r="J15" s="39">
        <f>I15*(1+Pressupostos!$B$23)</f>
        <v>8199235.2688041618</v>
      </c>
      <c r="K15" s="39">
        <f>J15*(1+Pressupostos!$B$24)</f>
        <v>8445212.3268682864</v>
      </c>
      <c r="L15" s="39">
        <f>K15*(1+Pressupostos!$B$25)</f>
        <v>8445212.3268682864</v>
      </c>
      <c r="M15" s="197">
        <f t="shared" si="0"/>
        <v>77511540.522748724</v>
      </c>
      <c r="N15" s="253"/>
    </row>
    <row r="16" spans="1:32" s="235" customFormat="1" x14ac:dyDescent="0.25">
      <c r="A16" s="23" t="s">
        <v>296</v>
      </c>
      <c r="B16" s="25">
        <v>2</v>
      </c>
      <c r="C16" s="203">
        <v>5600000</v>
      </c>
      <c r="D16" s="39">
        <f>C16*(1+Pressupostos!$B$17)</f>
        <v>5712000</v>
      </c>
      <c r="E16" s="39">
        <f>D16*(1+Pressupostos!$B$18)</f>
        <v>5826240</v>
      </c>
      <c r="F16" s="39">
        <f>E16*(1+Pressupostos!$B$19)</f>
        <v>5942764.7999999998</v>
      </c>
      <c r="G16" s="39">
        <f>F16*(1+Pressupostos!$B$20)</f>
        <v>6121047.7439999999</v>
      </c>
      <c r="H16" s="39">
        <f>G16*(1+Pressupostos!$B$21)</f>
        <v>6304679.1763200006</v>
      </c>
      <c r="I16" s="39">
        <f>H16*(1+Pressupostos!$B$22)</f>
        <v>6430772.7598464005</v>
      </c>
      <c r="J16" s="39">
        <f>I16*(1+Pressupostos!$B$23)</f>
        <v>6559388.2150433287</v>
      </c>
      <c r="K16" s="39">
        <f>J16*(1+Pressupostos!$B$24)</f>
        <v>6756169.8614946287</v>
      </c>
      <c r="L16" s="39">
        <f>K16*(1+Pressupostos!$B$25)</f>
        <v>6756169.8614946287</v>
      </c>
      <c r="M16" s="197">
        <f t="shared" si="0"/>
        <v>62009232.418198995</v>
      </c>
      <c r="N16" s="253"/>
    </row>
    <row r="17" spans="1:62" s="235" customFormat="1" x14ac:dyDescent="0.25">
      <c r="A17" s="23" t="s">
        <v>99</v>
      </c>
      <c r="B17" s="25">
        <v>3</v>
      </c>
      <c r="C17" s="203">
        <v>5544000</v>
      </c>
      <c r="D17" s="39">
        <f>C17*(1+Pressupostos!$B$17)</f>
        <v>5654880</v>
      </c>
      <c r="E17" s="39">
        <f>D17*(1+Pressupostos!$B$18)</f>
        <v>5767977.6000000006</v>
      </c>
      <c r="F17" s="39">
        <f>E17*(1+Pressupostos!$B$19)</f>
        <v>5883337.1520000007</v>
      </c>
      <c r="G17" s="39">
        <f>F17*(1+Pressupostos!$B$20)</f>
        <v>6059837.2665600013</v>
      </c>
      <c r="H17" s="39">
        <f>G17*(1+Pressupostos!$B$21)</f>
        <v>6241632.3845568011</v>
      </c>
      <c r="I17" s="39">
        <f>H17*(1+Pressupostos!$B$22)</f>
        <v>6366465.0322479373</v>
      </c>
      <c r="J17" s="39">
        <f>I17*(1+Pressupostos!$B$23)</f>
        <v>6493794.3328928966</v>
      </c>
      <c r="K17" s="39">
        <f>J17*(1+Pressupostos!$B$24)</f>
        <v>6688608.162879684</v>
      </c>
      <c r="L17" s="39">
        <f>K17*(1+Pressupostos!$B$25)</f>
        <v>6688608.162879684</v>
      </c>
      <c r="M17" s="197">
        <f t="shared" si="0"/>
        <v>61389140.094017006</v>
      </c>
      <c r="N17" s="253"/>
    </row>
    <row r="18" spans="1:62" s="235" customFormat="1" x14ac:dyDescent="0.25">
      <c r="A18" s="23" t="s">
        <v>100</v>
      </c>
      <c r="B18" s="25">
        <v>2</v>
      </c>
      <c r="C18" s="203">
        <v>7000000</v>
      </c>
      <c r="D18" s="39">
        <f>C18*(1+Pressupostos!$B$17)</f>
        <v>7140000</v>
      </c>
      <c r="E18" s="39">
        <f>D18*(1+Pressupostos!$B$18)</f>
        <v>7282800</v>
      </c>
      <c r="F18" s="39">
        <f>E18*(1+Pressupostos!$B$19)</f>
        <v>7428456</v>
      </c>
      <c r="G18" s="39">
        <f>F18*(1+Pressupostos!$B$20)</f>
        <v>7651309.6800000006</v>
      </c>
      <c r="H18" s="39">
        <f>G18*(1+Pressupostos!$B$21)</f>
        <v>7880848.9704000009</v>
      </c>
      <c r="I18" s="39">
        <f>H18*(1+Pressupostos!$B$22)</f>
        <v>8038465.9498080015</v>
      </c>
      <c r="J18" s="39">
        <f>I18*(1+Pressupostos!$B$23)</f>
        <v>8199235.2688041618</v>
      </c>
      <c r="K18" s="39">
        <f>J18*(1+Pressupostos!$B$24)</f>
        <v>8445212.3268682864</v>
      </c>
      <c r="L18" s="39">
        <f>K18*(1+Pressupostos!$B$25)</f>
        <v>8445212.3268682864</v>
      </c>
      <c r="M18" s="197">
        <f t="shared" si="0"/>
        <v>77511540.522748724</v>
      </c>
      <c r="N18" s="253"/>
    </row>
    <row r="19" spans="1:62" s="251" customFormat="1" x14ac:dyDescent="0.25">
      <c r="A19" s="40" t="s">
        <v>297</v>
      </c>
      <c r="B19" s="41"/>
      <c r="C19" s="204"/>
      <c r="D19" s="41"/>
      <c r="E19" s="41"/>
      <c r="F19" s="41"/>
      <c r="G19" s="41"/>
      <c r="H19" s="41"/>
      <c r="I19" s="41"/>
      <c r="J19" s="41"/>
      <c r="K19" s="41"/>
      <c r="L19" s="41"/>
      <c r="M19" s="95"/>
    </row>
    <row r="20" spans="1:62" s="235" customFormat="1" x14ac:dyDescent="0.25">
      <c r="A20" s="23" t="s">
        <v>101</v>
      </c>
      <c r="B20" s="25">
        <v>3</v>
      </c>
      <c r="C20" s="203">
        <v>10500000</v>
      </c>
      <c r="D20" s="39">
        <f>C20*(1+Pressupostos!$B$17)</f>
        <v>10710000</v>
      </c>
      <c r="E20" s="39">
        <f>D20*(1+Pressupostos!$B$18)</f>
        <v>10924200</v>
      </c>
      <c r="F20" s="39">
        <f>E20*(1+Pressupostos!$B$19)</f>
        <v>11142684</v>
      </c>
      <c r="G20" s="39">
        <f>F20*(1+Pressupostos!$B$20)</f>
        <v>11476964.52</v>
      </c>
      <c r="H20" s="39">
        <f>G20*(1+Pressupostos!$B$21)</f>
        <v>11821273.455599999</v>
      </c>
      <c r="I20" s="204">
        <f>H20*(1+Pressupostos!$B$22)</f>
        <v>12057698.924711999</v>
      </c>
      <c r="J20" s="39">
        <f>I20*(1+Pressupostos!$B$23)</f>
        <v>12298852.903206239</v>
      </c>
      <c r="K20" s="39">
        <f>J20*(1+Pressupostos!$B$24)</f>
        <v>12667818.490302427</v>
      </c>
      <c r="L20" s="39">
        <f>K20*(1+Pressupostos!$B$25)</f>
        <v>12667818.490302427</v>
      </c>
      <c r="M20" s="197">
        <f t="shared" si="0"/>
        <v>116267310.78412309</v>
      </c>
    </row>
    <row r="21" spans="1:62" s="251" customFormat="1" x14ac:dyDescent="0.25">
      <c r="A21" s="40" t="s">
        <v>102</v>
      </c>
      <c r="B21" s="41"/>
      <c r="C21" s="204"/>
      <c r="D21" s="41"/>
      <c r="E21" s="41"/>
      <c r="F21" s="41"/>
      <c r="G21" s="41"/>
      <c r="H21" s="41"/>
      <c r="I21" s="41"/>
      <c r="J21" s="41"/>
      <c r="K21" s="41"/>
      <c r="L21" s="41"/>
      <c r="M21" s="95"/>
    </row>
    <row r="22" spans="1:62" x14ac:dyDescent="0.25">
      <c r="A22" s="23" t="s">
        <v>302</v>
      </c>
      <c r="B22" s="25">
        <v>1</v>
      </c>
      <c r="C22" s="203">
        <v>0</v>
      </c>
      <c r="D22" s="39">
        <f>C22*(1+Pressupostos!$B$17)</f>
        <v>0</v>
      </c>
      <c r="E22" s="39">
        <f>D22*(1+Pressupostos!$B$18)</f>
        <v>0</v>
      </c>
      <c r="F22" s="39">
        <f>E22*(1+Pressupostos!$B$19)</f>
        <v>0</v>
      </c>
      <c r="G22" s="39">
        <f>F22*(1+Pressupostos!$B$20)</f>
        <v>0</v>
      </c>
      <c r="H22" s="39">
        <f>G22*(1+Pressupostos!$B$21)</f>
        <v>0</v>
      </c>
      <c r="I22" s="39">
        <f>H22*(1+Pressupostos!$B$22)</f>
        <v>0</v>
      </c>
      <c r="J22" s="39">
        <f>I22*(1+Pressupostos!$B$23)</f>
        <v>0</v>
      </c>
      <c r="K22" s="39">
        <f>J22*(1+Pressupostos!$B$24)</f>
        <v>0</v>
      </c>
      <c r="L22" s="39">
        <f>K22*(1+Pressupostos!$B$25)</f>
        <v>0</v>
      </c>
      <c r="M22" s="102">
        <f t="shared" si="0"/>
        <v>0</v>
      </c>
    </row>
    <row r="23" spans="1:62" x14ac:dyDescent="0.25">
      <c r="A23" s="23" t="s">
        <v>278</v>
      </c>
      <c r="B23" s="25">
        <v>3</v>
      </c>
      <c r="C23" s="203">
        <v>17500000</v>
      </c>
      <c r="D23" s="39">
        <f>C23*(1+Pressupostos!$B$17)</f>
        <v>17850000</v>
      </c>
      <c r="E23" s="39">
        <f>D23*(1+Pressupostos!$B$18)</f>
        <v>18207000</v>
      </c>
      <c r="F23" s="39">
        <f>E23*(1+Pressupostos!$B$19)</f>
        <v>18571140</v>
      </c>
      <c r="G23" s="39">
        <f>F23*(1+Pressupostos!$B$20)</f>
        <v>19128274.199999999</v>
      </c>
      <c r="H23" s="39">
        <f>G23*(1+Pressupostos!$B$21)</f>
        <v>19702122.425999999</v>
      </c>
      <c r="I23" s="39">
        <f>H23*(1+Pressupostos!$B$22)</f>
        <v>20096164.87452</v>
      </c>
      <c r="J23" s="39">
        <f>I23*(1+Pressupostos!$B$23)</f>
        <v>20498088.172010399</v>
      </c>
      <c r="K23" s="39">
        <f>J23*(1+Pressupostos!$B$24)</f>
        <v>21113030.817170713</v>
      </c>
      <c r="L23" s="39">
        <f>K23*(1+Pressupostos!$B$25)</f>
        <v>21113030.817170713</v>
      </c>
      <c r="M23" s="102">
        <f t="shared" si="0"/>
        <v>193778851.30687183</v>
      </c>
    </row>
    <row r="24" spans="1:62" x14ac:dyDescent="0.25">
      <c r="A24" s="23" t="s">
        <v>103</v>
      </c>
      <c r="B24" s="25">
        <v>3</v>
      </c>
      <c r="C24" s="203">
        <v>5250000</v>
      </c>
      <c r="D24" s="39">
        <f>C24*(1+Pressupostos!$B$17)</f>
        <v>5355000</v>
      </c>
      <c r="E24" s="39">
        <f>D24*(1+Pressupostos!$B$18)</f>
        <v>5462100</v>
      </c>
      <c r="F24" s="39">
        <f>E24*(1+Pressupostos!$B$19)</f>
        <v>5571342</v>
      </c>
      <c r="G24" s="39">
        <f>F24*(1+Pressupostos!$B$20)</f>
        <v>5738482.2599999998</v>
      </c>
      <c r="H24" s="39">
        <f>G24*(1+Pressupostos!$B$21)</f>
        <v>5910636.7277999995</v>
      </c>
      <c r="I24" s="39">
        <f>H24*(1+Pressupostos!$B$22)</f>
        <v>6028849.4623559993</v>
      </c>
      <c r="J24" s="39">
        <f>I24*(1+Pressupostos!$B$23)</f>
        <v>6149426.4516031193</v>
      </c>
      <c r="K24" s="39">
        <f>J24*(1+Pressupostos!$B$24)</f>
        <v>6333909.2451512134</v>
      </c>
      <c r="L24" s="39">
        <f>K24*(1+Pressupostos!$B$25)</f>
        <v>6333909.2451512134</v>
      </c>
      <c r="M24" s="102">
        <f t="shared" si="0"/>
        <v>58133655.392061546</v>
      </c>
    </row>
    <row r="25" spans="1:62" x14ac:dyDescent="0.25">
      <c r="A25" s="23" t="s">
        <v>104</v>
      </c>
      <c r="B25" s="25">
        <v>2</v>
      </c>
      <c r="C25" s="203">
        <v>31500000</v>
      </c>
      <c r="D25" s="39">
        <f>C25*(1+Pressupostos!$B$17)</f>
        <v>32130000</v>
      </c>
      <c r="E25" s="39">
        <f>D25*(1+Pressupostos!$B$18)</f>
        <v>32772600</v>
      </c>
      <c r="F25" s="39">
        <f>E25*(1+Pressupostos!$B$19)</f>
        <v>33428052</v>
      </c>
      <c r="G25" s="39">
        <f>F25*(1+Pressupostos!$B$20)</f>
        <v>34430893.560000002</v>
      </c>
      <c r="H25" s="39">
        <f>G25*(1+Pressupostos!$B$21)</f>
        <v>35463820.366800003</v>
      </c>
      <c r="I25" s="39">
        <f>H25*(1+Pressupostos!$B$22)</f>
        <v>36173096.774136007</v>
      </c>
      <c r="J25" s="39">
        <f>I25*(1+Pressupostos!$B$23)</f>
        <v>36896558.709618725</v>
      </c>
      <c r="K25" s="39">
        <f>J25*(1+Pressupostos!$B$24)</f>
        <v>38003455.470907286</v>
      </c>
      <c r="L25" s="39">
        <f>K25*(1+Pressupostos!$B$25)</f>
        <v>38003455.470907286</v>
      </c>
      <c r="M25" s="102">
        <f t="shared" si="0"/>
        <v>348801932.35236931</v>
      </c>
    </row>
    <row r="26" spans="1:62" x14ac:dyDescent="0.25">
      <c r="A26" s="23" t="s">
        <v>105</v>
      </c>
      <c r="B26" s="25">
        <v>3</v>
      </c>
      <c r="C26" s="203">
        <v>2940000</v>
      </c>
      <c r="D26" s="39">
        <f>C26*(1+Pressupostos!$B$17)</f>
        <v>2998800</v>
      </c>
      <c r="E26" s="39">
        <f>D26*(1+Pressupostos!$B$18)</f>
        <v>3058776</v>
      </c>
      <c r="F26" s="39">
        <f>E26*(1+Pressupostos!$B$19)</f>
        <v>3119951.52</v>
      </c>
      <c r="G26" s="39">
        <f>F26*(1+Pressupostos!$B$20)</f>
        <v>3213550.0656000003</v>
      </c>
      <c r="H26" s="39">
        <f>G26*(1+Pressupostos!$B$21)</f>
        <v>3309956.5675680004</v>
      </c>
      <c r="I26" s="39">
        <f>H26*(1+Pressupostos!$B$22)</f>
        <v>3376155.6989193605</v>
      </c>
      <c r="J26" s="39">
        <f>I26*(1+Pressupostos!$B$23)</f>
        <v>3443678.8128977478</v>
      </c>
      <c r="K26" s="39">
        <f>J26*(1+Pressupostos!$B$24)</f>
        <v>3546989.1772846803</v>
      </c>
      <c r="L26" s="39">
        <f>K26*(1+Pressupostos!$B$25)</f>
        <v>3546989.1772846803</v>
      </c>
      <c r="M26" s="102">
        <f t="shared" si="0"/>
        <v>32554847.01955447</v>
      </c>
    </row>
    <row r="27" spans="1:62" s="246" customFormat="1" x14ac:dyDescent="0.25">
      <c r="A27" s="23" t="s">
        <v>106</v>
      </c>
      <c r="B27" s="25">
        <v>1</v>
      </c>
      <c r="C27" s="203">
        <v>4690000</v>
      </c>
      <c r="D27" s="39">
        <f>C27*(1+Pressupostos!$B$17)</f>
        <v>4783800</v>
      </c>
      <c r="E27" s="39">
        <f>D27*(1+Pressupostos!$B$18)</f>
        <v>4879476</v>
      </c>
      <c r="F27" s="39">
        <f>E27*(1+Pressupostos!$B$19)</f>
        <v>4977065.5200000005</v>
      </c>
      <c r="G27" s="39">
        <f>F27*(1+Pressupostos!$B$20)</f>
        <v>5126377.4856000002</v>
      </c>
      <c r="H27" s="39">
        <f>G27*(1+Pressupostos!$B$21)</f>
        <v>5280168.8101679999</v>
      </c>
      <c r="I27" s="39">
        <f>H27*(1+Pressupostos!$B$22)</f>
        <v>5385772.18637136</v>
      </c>
      <c r="J27" s="39">
        <f>I27*(1+Pressupostos!$B$23)</f>
        <v>5493487.6300987871</v>
      </c>
      <c r="K27" s="39">
        <f>J27*(1+Pressupostos!$B$24)</f>
        <v>5658292.2590017505</v>
      </c>
      <c r="L27" s="39">
        <f>K27*(1+Pressupostos!$B$25)</f>
        <v>5658292.2590017505</v>
      </c>
      <c r="M27" s="102">
        <f t="shared" si="0"/>
        <v>51932732.150241643</v>
      </c>
      <c r="N27" s="78"/>
      <c r="O27" s="78"/>
      <c r="P27" s="78"/>
      <c r="Q27" s="78">
        <v>59184</v>
      </c>
      <c r="R27" s="78"/>
      <c r="S27" s="78"/>
      <c r="T27" s="79">
        <f t="shared" ref="T27" si="1">SUM(J27:S27)</f>
        <v>68801988.298343927</v>
      </c>
      <c r="U27" s="79">
        <v>0</v>
      </c>
      <c r="V27" s="78"/>
      <c r="W27" s="78"/>
      <c r="X27" s="78"/>
      <c r="Y27" s="78"/>
      <c r="Z27" s="78"/>
      <c r="AA27" s="81" t="e">
        <f>(102400/#REF!)/2</f>
        <v>#REF!</v>
      </c>
      <c r="AB27" s="78"/>
      <c r="AC27" s="78"/>
      <c r="AD27" s="81"/>
      <c r="AE27" s="78"/>
      <c r="AF27" s="78"/>
      <c r="AG27" s="78"/>
      <c r="AH27" s="79" t="e">
        <f t="shared" ref="AH27" si="2">SUM(V27:AG27)</f>
        <v>#REF!</v>
      </c>
      <c r="AI27" s="80"/>
      <c r="AJ27" s="78"/>
      <c r="AK27" s="78"/>
      <c r="AL27" s="78"/>
      <c r="AM27" s="78"/>
      <c r="AN27" s="78"/>
      <c r="AO27" s="81"/>
      <c r="AP27" s="81"/>
      <c r="AQ27" s="78"/>
      <c r="AR27" s="78"/>
      <c r="AS27" s="81"/>
      <c r="AT27" s="78"/>
      <c r="AU27" s="78"/>
      <c r="AV27" s="79">
        <f t="shared" ref="AV27" si="3">SUM(AJ27:AU27)</f>
        <v>0</v>
      </c>
      <c r="AW27" s="80"/>
      <c r="AX27" s="78"/>
      <c r="AY27" s="78"/>
      <c r="AZ27" s="78"/>
      <c r="BA27" s="78"/>
      <c r="BB27" s="78"/>
      <c r="BC27" s="81"/>
      <c r="BD27" s="81"/>
      <c r="BE27" s="78">
        <v>60000</v>
      </c>
      <c r="BF27" s="78"/>
      <c r="BG27" s="78">
        <f>38000/15</f>
        <v>2533.3333333333335</v>
      </c>
      <c r="BH27" s="78"/>
      <c r="BI27" s="78"/>
      <c r="BJ27" s="79">
        <f t="shared" ref="BJ27" si="4">SUM(AX27:BI27)</f>
        <v>62533.333333333336</v>
      </c>
    </row>
    <row r="28" spans="1:62" s="246" customFormat="1" x14ac:dyDescent="0.25">
      <c r="A28" s="23" t="s">
        <v>107</v>
      </c>
      <c r="B28" s="25">
        <v>1</v>
      </c>
      <c r="C28" s="203">
        <v>1825000</v>
      </c>
      <c r="D28" s="39">
        <f>C28*(1+Pressupostos!$B$17)</f>
        <v>1861500</v>
      </c>
      <c r="E28" s="39">
        <f>D28*(1+Pressupostos!$B$18)</f>
        <v>1898730</v>
      </c>
      <c r="F28" s="39">
        <f>E28*(1+Pressupostos!$B$19)</f>
        <v>1936704.6</v>
      </c>
      <c r="G28" s="39">
        <f>F28*(1+Pressupostos!$B$20)</f>
        <v>1994805.7380000001</v>
      </c>
      <c r="H28" s="39">
        <f>G28*(1+Pressupostos!$B$21)</f>
        <v>2054649.9101400003</v>
      </c>
      <c r="I28" s="39">
        <f>H28*(1+Pressupostos!$B$22)</f>
        <v>2095742.9083428003</v>
      </c>
      <c r="J28" s="39">
        <f>I28*(1+Pressupostos!$B$23)</f>
        <v>2137657.7665096563</v>
      </c>
      <c r="K28" s="39">
        <f>J28*(1+Pressupostos!$B$24)</f>
        <v>2201787.4995049462</v>
      </c>
      <c r="L28" s="39">
        <f>K28*(1+Pressupostos!$B$25)</f>
        <v>2201787.4995049462</v>
      </c>
      <c r="M28" s="102">
        <f t="shared" si="0"/>
        <v>20208365.922002349</v>
      </c>
    </row>
    <row r="29" spans="1:62" s="251" customFormat="1" x14ac:dyDescent="0.25">
      <c r="A29" s="40" t="s">
        <v>108</v>
      </c>
      <c r="B29" s="41"/>
      <c r="C29" s="204"/>
      <c r="D29" s="41"/>
      <c r="E29" s="41"/>
      <c r="F29" s="41"/>
      <c r="G29" s="41"/>
      <c r="H29" s="41"/>
      <c r="I29" s="41"/>
      <c r="J29" s="41"/>
      <c r="K29" s="41"/>
      <c r="L29" s="41"/>
      <c r="M29" s="95"/>
    </row>
    <row r="30" spans="1:62" x14ac:dyDescent="0.25">
      <c r="A30" s="23" t="s">
        <v>298</v>
      </c>
      <c r="B30" s="25">
        <v>3</v>
      </c>
      <c r="C30" s="203">
        <v>1793181.8181818181</v>
      </c>
      <c r="D30" s="39">
        <f>C30*(1+Pressupostos!$B$17)</f>
        <v>1829045.4545454546</v>
      </c>
      <c r="E30" s="39">
        <f>D30*(1+Pressupostos!$B$18)</f>
        <v>1865626.3636363638</v>
      </c>
      <c r="F30" s="39">
        <f>E30*(1+Pressupostos!$B$19)</f>
        <v>1902938.8909090911</v>
      </c>
      <c r="G30" s="39">
        <f>F30*(1+Pressupostos!$B$20)</f>
        <v>1960027.0576363639</v>
      </c>
      <c r="H30" s="39">
        <f>G30*(1+Pressupostos!$B$21)</f>
        <v>2018827.8693654549</v>
      </c>
      <c r="I30" s="39">
        <f>H30*(1+Pressupostos!$B$22)</f>
        <v>2059204.426752764</v>
      </c>
      <c r="J30" s="39">
        <f>I30*(1+Pressupostos!$B$23)</f>
        <v>2100388.5152878193</v>
      </c>
      <c r="K30" s="39">
        <f>J30*(1+Pressupostos!$B$24)</f>
        <v>2163400.170746454</v>
      </c>
      <c r="L30" s="39">
        <f>K30*(1+Pressupostos!$B$25)</f>
        <v>2163400.170746454</v>
      </c>
      <c r="M30" s="102">
        <f t="shared" si="0"/>
        <v>19856040.737808038</v>
      </c>
    </row>
    <row r="31" spans="1:62" x14ac:dyDescent="0.25">
      <c r="A31" s="23" t="s">
        <v>299</v>
      </c>
      <c r="B31" s="25">
        <v>3</v>
      </c>
      <c r="C31" s="203">
        <v>7400000</v>
      </c>
      <c r="D31" s="39">
        <f>C31*(1+Pressupostos!$B$17)</f>
        <v>7548000</v>
      </c>
      <c r="E31" s="39">
        <f>D31*(1+Pressupostos!$B$18)</f>
        <v>7698960</v>
      </c>
      <c r="F31" s="39">
        <f>E31*(1+Pressupostos!$B$19)</f>
        <v>7852939.2000000002</v>
      </c>
      <c r="G31" s="39">
        <f>F31*(1+Pressupostos!$B$20)</f>
        <v>8088527.3760000002</v>
      </c>
      <c r="H31" s="39">
        <f>G31*(1+Pressupostos!$B$21)</f>
        <v>8331183.19728</v>
      </c>
      <c r="I31" s="39">
        <f>H31*(1+Pressupostos!$B$22)</f>
        <v>8497806.8612255994</v>
      </c>
      <c r="J31" s="39">
        <f>I31*(1+Pressupostos!$B$23)</f>
        <v>8667762.9984501116</v>
      </c>
      <c r="K31" s="39">
        <f>J31*(1+Pressupostos!$B$24)</f>
        <v>8927795.888403615</v>
      </c>
      <c r="L31" s="39">
        <f>K31*(1+Pressupostos!$B$25)</f>
        <v>8927795.888403615</v>
      </c>
      <c r="M31" s="102">
        <f t="shared" si="0"/>
        <v>81940771.409762919</v>
      </c>
    </row>
    <row r="32" spans="1:62" x14ac:dyDescent="0.25">
      <c r="A32" s="23" t="s">
        <v>109</v>
      </c>
      <c r="B32" s="25">
        <v>1</v>
      </c>
      <c r="C32" s="203">
        <v>2500000</v>
      </c>
      <c r="D32" s="39">
        <f>C32*(1+Pressupostos!$B$17)</f>
        <v>2550000</v>
      </c>
      <c r="E32" s="39">
        <f>D32*(1+Pressupostos!$B$18)</f>
        <v>2601000</v>
      </c>
      <c r="F32" s="39">
        <f>E32*(1+Pressupostos!$B$19)</f>
        <v>2653020</v>
      </c>
      <c r="G32" s="39">
        <f>F32*(1+Pressupostos!$B$20)</f>
        <v>2732610.6</v>
      </c>
      <c r="H32" s="39">
        <f>G32*(1+Pressupostos!$B$21)</f>
        <v>2814588.9180000001</v>
      </c>
      <c r="I32" s="39">
        <f>H32*(1+Pressupostos!$B$22)</f>
        <v>2870880.6963599999</v>
      </c>
      <c r="J32" s="39">
        <f>I32*(1+Pressupostos!$B$23)</f>
        <v>2928298.3102871999</v>
      </c>
      <c r="K32" s="39">
        <f>J32*(1+Pressupostos!$B$24)</f>
        <v>3016147.259595816</v>
      </c>
      <c r="L32" s="39">
        <f>K32*(1+Pressupostos!$B$25)</f>
        <v>3016147.259595816</v>
      </c>
      <c r="M32" s="102">
        <f t="shared" si="0"/>
        <v>27682693.043838829</v>
      </c>
    </row>
    <row r="33" spans="1:13" ht="15.75" thickBot="1" x14ac:dyDescent="0.3">
      <c r="A33" s="190" t="s">
        <v>68</v>
      </c>
      <c r="B33" s="191"/>
      <c r="C33" s="109">
        <f t="shared" ref="C33:M33" si="5">SUM(C5:C32)</f>
        <v>223062181.81818181</v>
      </c>
      <c r="D33" s="109">
        <f t="shared" si="5"/>
        <v>227523425.45454547</v>
      </c>
      <c r="E33" s="109">
        <f t="shared" si="5"/>
        <v>232073893.96363637</v>
      </c>
      <c r="F33" s="109">
        <f t="shared" si="5"/>
        <v>236715371.8429091</v>
      </c>
      <c r="G33" s="109">
        <f t="shared" si="5"/>
        <v>243816832.99819633</v>
      </c>
      <c r="H33" s="109">
        <f t="shared" si="5"/>
        <v>251131337.98814228</v>
      </c>
      <c r="I33" s="109">
        <f t="shared" si="5"/>
        <v>256153964.74790511</v>
      </c>
      <c r="J33" s="109">
        <f t="shared" si="5"/>
        <v>261277044.04286319</v>
      </c>
      <c r="K33" s="109">
        <f t="shared" si="5"/>
        <v>269115355.36414915</v>
      </c>
      <c r="L33" s="109">
        <f t="shared" si="5"/>
        <v>269115355.36414915</v>
      </c>
      <c r="M33" s="110">
        <f t="shared" si="5"/>
        <v>2469984763.5846786</v>
      </c>
    </row>
  </sheetData>
  <mergeCells count="14">
    <mergeCell ref="M2:M4"/>
    <mergeCell ref="K2:K4"/>
    <mergeCell ref="L2:L4"/>
    <mergeCell ref="A1:F1"/>
    <mergeCell ref="G2:G4"/>
    <mergeCell ref="H2:H4"/>
    <mergeCell ref="I2:I4"/>
    <mergeCell ref="J2:J4"/>
    <mergeCell ref="B3:B4"/>
    <mergeCell ref="A2:A4"/>
    <mergeCell ref="C2:C4"/>
    <mergeCell ref="D2:D4"/>
    <mergeCell ref="E2:E4"/>
    <mergeCell ref="F2:F4"/>
  </mergeCells>
  <dataValidations count="1">
    <dataValidation type="list" allowBlank="1" showInputMessage="1" showErrorMessage="1" sqref="B5:B32">
      <formula1>prioridades</formula1>
    </dataValidation>
  </dataValidations>
  <pageMargins left="0.511811024" right="0.511811024" top="0.78740157499999996" bottom="0.78740157499999996" header="0.31496062000000002" footer="0.31496062000000002"/>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X319"/>
  <sheetViews>
    <sheetView showGridLines="0" zoomScale="80" zoomScaleNormal="80" workbookViewId="0">
      <selection activeCell="A11" sqref="A11:XFD13"/>
    </sheetView>
  </sheetViews>
  <sheetFormatPr defaultColWidth="8.85546875" defaultRowHeight="15" x14ac:dyDescent="0.25"/>
  <cols>
    <col min="1" max="2" width="34.5703125" customWidth="1"/>
    <col min="3" max="12" width="19.42578125" bestFit="1" customWidth="1"/>
    <col min="13" max="13" width="18.7109375" bestFit="1" customWidth="1"/>
    <col min="14" max="14" width="23.5703125" bestFit="1" customWidth="1"/>
    <col min="15" max="15" width="33" bestFit="1" customWidth="1"/>
    <col min="16" max="16" width="33" hidden="1" customWidth="1"/>
    <col min="17" max="17" width="25.28515625" bestFit="1" customWidth="1"/>
    <col min="18" max="18" width="23.140625" bestFit="1" customWidth="1"/>
    <col min="19" max="19" width="22" bestFit="1" customWidth="1"/>
    <col min="20" max="20" width="20.7109375" bestFit="1" customWidth="1"/>
    <col min="30" max="30" width="14.7109375" bestFit="1" customWidth="1"/>
    <col min="31" max="31" width="27.28515625" bestFit="1" customWidth="1"/>
    <col min="42" max="42" width="11.5703125" bestFit="1" customWidth="1"/>
  </cols>
  <sheetData>
    <row r="1" spans="1:154" x14ac:dyDescent="0.25">
      <c r="A1" s="116" t="s">
        <v>110</v>
      </c>
      <c r="B1" s="117" t="s">
        <v>333</v>
      </c>
      <c r="C1" s="255" t="s">
        <v>14</v>
      </c>
      <c r="D1" s="118"/>
      <c r="E1" s="118"/>
      <c r="G1" s="118"/>
      <c r="H1" s="118"/>
      <c r="I1" s="118"/>
      <c r="J1" s="118"/>
      <c r="K1" s="118"/>
      <c r="L1" s="118"/>
      <c r="M1" s="118"/>
    </row>
    <row r="2" spans="1:154" x14ac:dyDescent="0.25">
      <c r="A2" s="119" t="s">
        <v>316</v>
      </c>
      <c r="B2" s="120" t="s">
        <v>334</v>
      </c>
      <c r="C2" s="255" t="s">
        <v>18</v>
      </c>
      <c r="D2" s="118"/>
      <c r="E2" s="118"/>
      <c r="G2" s="118"/>
      <c r="H2" s="118"/>
      <c r="I2" s="118"/>
      <c r="J2" s="118"/>
      <c r="K2" s="118"/>
      <c r="L2" s="118"/>
      <c r="M2" s="118"/>
    </row>
    <row r="3" spans="1:154" x14ac:dyDescent="0.25">
      <c r="A3" s="119" t="s">
        <v>111</v>
      </c>
      <c r="B3" s="364">
        <v>1</v>
      </c>
      <c r="C3" s="255" t="s">
        <v>6</v>
      </c>
      <c r="D3" s="118"/>
      <c r="E3" s="118"/>
      <c r="F3" s="118"/>
      <c r="G3" s="118"/>
      <c r="H3" s="118"/>
      <c r="I3" s="118"/>
      <c r="J3" s="118"/>
      <c r="K3" s="118"/>
      <c r="L3" s="118"/>
      <c r="M3" s="118"/>
    </row>
    <row r="4" spans="1:154" ht="15.75" thickBot="1" x14ac:dyDescent="0.3">
      <c r="A4" s="121" t="s">
        <v>112</v>
      </c>
      <c r="B4" s="122" t="s">
        <v>113</v>
      </c>
      <c r="C4" s="118"/>
      <c r="D4" s="118"/>
      <c r="E4" s="118"/>
      <c r="F4" s="118"/>
      <c r="G4" s="118"/>
      <c r="H4" s="118"/>
      <c r="I4" s="118"/>
      <c r="J4" s="118"/>
      <c r="K4" s="118"/>
      <c r="L4" s="118"/>
      <c r="M4" s="118"/>
    </row>
    <row r="5" spans="1:154" x14ac:dyDescent="0.25">
      <c r="A5" s="389" t="s">
        <v>69</v>
      </c>
      <c r="B5" s="405" t="s">
        <v>11</v>
      </c>
      <c r="C5" s="383" t="s">
        <v>59</v>
      </c>
      <c r="D5" s="383" t="s">
        <v>39</v>
      </c>
      <c r="E5" s="383" t="s">
        <v>40</v>
      </c>
      <c r="F5" s="383" t="s">
        <v>41</v>
      </c>
      <c r="G5" s="383" t="s">
        <v>42</v>
      </c>
      <c r="H5" s="383" t="s">
        <v>43</v>
      </c>
      <c r="I5" s="383" t="s">
        <v>44</v>
      </c>
      <c r="J5" s="383" t="s">
        <v>45</v>
      </c>
      <c r="K5" s="383" t="s">
        <v>46</v>
      </c>
      <c r="L5" s="383" t="s">
        <v>47</v>
      </c>
      <c r="M5" s="395" t="s">
        <v>93</v>
      </c>
      <c r="AD5" s="389" t="s">
        <v>69</v>
      </c>
      <c r="AE5" s="389" t="s">
        <v>11</v>
      </c>
      <c r="AF5" s="402" t="s">
        <v>114</v>
      </c>
      <c r="AG5" s="384" t="s">
        <v>115</v>
      </c>
      <c r="AH5" s="383" t="s">
        <v>116</v>
      </c>
      <c r="AI5" s="383" t="s">
        <v>117</v>
      </c>
      <c r="AJ5" s="383" t="s">
        <v>118</v>
      </c>
      <c r="AK5" s="383" t="s">
        <v>119</v>
      </c>
      <c r="AL5" s="383" t="s">
        <v>120</v>
      </c>
      <c r="AM5" s="383" t="s">
        <v>121</v>
      </c>
      <c r="AN5" s="383" t="s">
        <v>122</v>
      </c>
      <c r="AO5" s="383" t="s">
        <v>123</v>
      </c>
      <c r="AP5" s="395" t="s">
        <v>124</v>
      </c>
      <c r="AR5" s="389" t="s">
        <v>69</v>
      </c>
      <c r="AS5" s="389" t="s">
        <v>11</v>
      </c>
      <c r="AT5" s="402" t="s">
        <v>114</v>
      </c>
      <c r="AU5" s="402" t="s">
        <v>115</v>
      </c>
      <c r="AV5" s="383" t="s">
        <v>116</v>
      </c>
      <c r="AW5" s="383" t="s">
        <v>117</v>
      </c>
      <c r="AX5" s="383" t="s">
        <v>118</v>
      </c>
      <c r="AY5" s="383" t="s">
        <v>119</v>
      </c>
      <c r="AZ5" s="383" t="s">
        <v>120</v>
      </c>
      <c r="BA5" s="383" t="s">
        <v>121</v>
      </c>
      <c r="BB5" s="383" t="s">
        <v>122</v>
      </c>
      <c r="BC5" s="383" t="s">
        <v>123</v>
      </c>
      <c r="BD5" s="395" t="s">
        <v>124</v>
      </c>
      <c r="BF5" s="389" t="s">
        <v>69</v>
      </c>
      <c r="BG5" s="389" t="s">
        <v>11</v>
      </c>
      <c r="BH5" s="402" t="s">
        <v>114</v>
      </c>
      <c r="BI5" s="402" t="s">
        <v>115</v>
      </c>
      <c r="BJ5" s="383" t="s">
        <v>116</v>
      </c>
      <c r="BK5" s="383" t="s">
        <v>117</v>
      </c>
      <c r="BL5" s="383" t="s">
        <v>118</v>
      </c>
      <c r="BM5" s="383" t="s">
        <v>119</v>
      </c>
      <c r="BN5" s="383" t="s">
        <v>120</v>
      </c>
      <c r="BO5" s="383" t="s">
        <v>121</v>
      </c>
      <c r="BP5" s="383" t="s">
        <v>122</v>
      </c>
      <c r="BQ5" s="383" t="s">
        <v>123</v>
      </c>
      <c r="BR5" s="395" t="s">
        <v>124</v>
      </c>
      <c r="BT5" s="389" t="s">
        <v>69</v>
      </c>
      <c r="BU5" s="389" t="s">
        <v>11</v>
      </c>
      <c r="BV5" s="402" t="s">
        <v>114</v>
      </c>
      <c r="BW5" s="402" t="s">
        <v>115</v>
      </c>
      <c r="BX5" s="383" t="s">
        <v>116</v>
      </c>
      <c r="BY5" s="383" t="s">
        <v>117</v>
      </c>
      <c r="BZ5" s="383" t="s">
        <v>118</v>
      </c>
      <c r="CA5" s="383" t="s">
        <v>119</v>
      </c>
      <c r="CB5" s="383" t="s">
        <v>120</v>
      </c>
      <c r="CC5" s="383" t="s">
        <v>121</v>
      </c>
      <c r="CD5" s="383" t="s">
        <v>122</v>
      </c>
      <c r="CE5" s="383" t="s">
        <v>123</v>
      </c>
      <c r="CF5" s="395" t="s">
        <v>124</v>
      </c>
      <c r="CH5" s="389" t="s">
        <v>69</v>
      </c>
      <c r="CI5" s="389" t="s">
        <v>11</v>
      </c>
      <c r="CJ5" s="402" t="s">
        <v>114</v>
      </c>
      <c r="CK5" s="402" t="s">
        <v>115</v>
      </c>
      <c r="CL5" s="383" t="s">
        <v>116</v>
      </c>
      <c r="CM5" s="383" t="s">
        <v>117</v>
      </c>
      <c r="CN5" s="383" t="s">
        <v>118</v>
      </c>
      <c r="CO5" s="383" t="s">
        <v>119</v>
      </c>
      <c r="CP5" s="383" t="s">
        <v>120</v>
      </c>
      <c r="CQ5" s="383" t="s">
        <v>121</v>
      </c>
      <c r="CR5" s="383" t="s">
        <v>122</v>
      </c>
      <c r="CS5" s="383" t="s">
        <v>123</v>
      </c>
      <c r="CT5" s="395" t="s">
        <v>124</v>
      </c>
      <c r="CV5" s="389" t="s">
        <v>69</v>
      </c>
      <c r="CW5" s="389" t="s">
        <v>11</v>
      </c>
      <c r="CX5" s="402" t="s">
        <v>114</v>
      </c>
      <c r="CY5" s="402" t="s">
        <v>115</v>
      </c>
      <c r="CZ5" s="383" t="s">
        <v>116</v>
      </c>
      <c r="DA5" s="383" t="s">
        <v>117</v>
      </c>
      <c r="DB5" s="383" t="s">
        <v>118</v>
      </c>
      <c r="DC5" s="383" t="s">
        <v>119</v>
      </c>
      <c r="DD5" s="383" t="s">
        <v>120</v>
      </c>
      <c r="DE5" s="383" t="s">
        <v>121</v>
      </c>
      <c r="DF5" s="383" t="s">
        <v>122</v>
      </c>
      <c r="DG5" s="383" t="s">
        <v>123</v>
      </c>
      <c r="DH5" s="395" t="s">
        <v>124</v>
      </c>
      <c r="DJ5" s="389" t="s">
        <v>69</v>
      </c>
      <c r="DK5" s="389" t="s">
        <v>11</v>
      </c>
      <c r="DL5" s="402" t="s">
        <v>114</v>
      </c>
      <c r="DM5" s="402" t="s">
        <v>115</v>
      </c>
      <c r="DN5" s="383" t="s">
        <v>116</v>
      </c>
      <c r="DO5" s="383" t="s">
        <v>117</v>
      </c>
      <c r="DP5" s="383" t="s">
        <v>118</v>
      </c>
      <c r="DQ5" s="383" t="s">
        <v>119</v>
      </c>
      <c r="DR5" s="383" t="s">
        <v>120</v>
      </c>
      <c r="DS5" s="383" t="s">
        <v>121</v>
      </c>
      <c r="DT5" s="383" t="s">
        <v>122</v>
      </c>
      <c r="DU5" s="383" t="s">
        <v>123</v>
      </c>
      <c r="DV5" s="395" t="s">
        <v>124</v>
      </c>
      <c r="DX5" s="389" t="s">
        <v>69</v>
      </c>
      <c r="DY5" s="389" t="s">
        <v>11</v>
      </c>
      <c r="DZ5" s="402" t="s">
        <v>114</v>
      </c>
      <c r="EA5" s="402" t="s">
        <v>115</v>
      </c>
      <c r="EB5" s="383" t="s">
        <v>116</v>
      </c>
      <c r="EC5" s="383" t="s">
        <v>117</v>
      </c>
      <c r="ED5" s="383" t="s">
        <v>118</v>
      </c>
      <c r="EE5" s="383" t="s">
        <v>119</v>
      </c>
      <c r="EF5" s="383" t="s">
        <v>120</v>
      </c>
      <c r="EG5" s="383" t="s">
        <v>121</v>
      </c>
      <c r="EH5" s="383" t="s">
        <v>122</v>
      </c>
      <c r="EI5" s="383" t="s">
        <v>123</v>
      </c>
      <c r="EJ5" s="395" t="s">
        <v>124</v>
      </c>
      <c r="EL5" s="389" t="s">
        <v>69</v>
      </c>
      <c r="EM5" s="389" t="s">
        <v>11</v>
      </c>
      <c r="EN5" s="402" t="s">
        <v>114</v>
      </c>
      <c r="EO5" s="402" t="s">
        <v>115</v>
      </c>
      <c r="EP5" s="383" t="s">
        <v>116</v>
      </c>
      <c r="EQ5" s="383" t="s">
        <v>117</v>
      </c>
      <c r="ER5" s="383" t="s">
        <v>118</v>
      </c>
      <c r="ES5" s="383" t="s">
        <v>119</v>
      </c>
      <c r="ET5" s="383" t="s">
        <v>120</v>
      </c>
      <c r="EU5" s="383" t="s">
        <v>121</v>
      </c>
      <c r="EV5" s="383" t="s">
        <v>122</v>
      </c>
      <c r="EW5" s="383" t="s">
        <v>123</v>
      </c>
      <c r="EX5" s="395" t="s">
        <v>124</v>
      </c>
    </row>
    <row r="6" spans="1:154" x14ac:dyDescent="0.25">
      <c r="A6" s="390"/>
      <c r="B6" s="403"/>
      <c r="C6" s="384"/>
      <c r="D6" s="384"/>
      <c r="E6" s="384"/>
      <c r="F6" s="384"/>
      <c r="G6" s="384"/>
      <c r="H6" s="384"/>
      <c r="I6" s="384"/>
      <c r="J6" s="384"/>
      <c r="K6" s="384"/>
      <c r="L6" s="384"/>
      <c r="M6" s="396"/>
      <c r="N6" t="s">
        <v>125</v>
      </c>
      <c r="AD6" s="390"/>
      <c r="AE6" s="390"/>
      <c r="AF6" s="384"/>
      <c r="AG6" s="384"/>
      <c r="AH6" s="384"/>
      <c r="AI6" s="384"/>
      <c r="AJ6" s="384"/>
      <c r="AK6" s="384"/>
      <c r="AL6" s="384"/>
      <c r="AM6" s="384"/>
      <c r="AN6" s="384"/>
      <c r="AO6" s="384"/>
      <c r="AP6" s="396"/>
      <c r="AR6" s="390"/>
      <c r="AS6" s="390"/>
      <c r="AT6" s="384"/>
      <c r="AU6" s="384"/>
      <c r="AV6" s="384"/>
      <c r="AW6" s="384"/>
      <c r="AX6" s="384"/>
      <c r="AY6" s="384"/>
      <c r="AZ6" s="384"/>
      <c r="BA6" s="384"/>
      <c r="BB6" s="384"/>
      <c r="BC6" s="384"/>
      <c r="BD6" s="396"/>
      <c r="BF6" s="390"/>
      <c r="BG6" s="390"/>
      <c r="BH6" s="384"/>
      <c r="BI6" s="384"/>
      <c r="BJ6" s="384"/>
      <c r="BK6" s="384"/>
      <c r="BL6" s="384"/>
      <c r="BM6" s="384"/>
      <c r="BN6" s="384"/>
      <c r="BO6" s="384"/>
      <c r="BP6" s="384"/>
      <c r="BQ6" s="384"/>
      <c r="BR6" s="396"/>
      <c r="BT6" s="390"/>
      <c r="BU6" s="390"/>
      <c r="BV6" s="384"/>
      <c r="BW6" s="384"/>
      <c r="BX6" s="384"/>
      <c r="BY6" s="384"/>
      <c r="BZ6" s="384"/>
      <c r="CA6" s="384"/>
      <c r="CB6" s="384"/>
      <c r="CC6" s="384"/>
      <c r="CD6" s="384"/>
      <c r="CE6" s="384"/>
      <c r="CF6" s="396"/>
      <c r="CH6" s="390"/>
      <c r="CI6" s="390"/>
      <c r="CJ6" s="384"/>
      <c r="CK6" s="384"/>
      <c r="CL6" s="384"/>
      <c r="CM6" s="384"/>
      <c r="CN6" s="384"/>
      <c r="CO6" s="384"/>
      <c r="CP6" s="384"/>
      <c r="CQ6" s="384"/>
      <c r="CR6" s="384"/>
      <c r="CS6" s="384"/>
      <c r="CT6" s="396"/>
      <c r="CV6" s="390"/>
      <c r="CW6" s="390"/>
      <c r="CX6" s="384"/>
      <c r="CY6" s="384"/>
      <c r="CZ6" s="384"/>
      <c r="DA6" s="384"/>
      <c r="DB6" s="384"/>
      <c r="DC6" s="384"/>
      <c r="DD6" s="384"/>
      <c r="DE6" s="384"/>
      <c r="DF6" s="384"/>
      <c r="DG6" s="384"/>
      <c r="DH6" s="396"/>
      <c r="DJ6" s="390"/>
      <c r="DK6" s="390"/>
      <c r="DL6" s="384"/>
      <c r="DM6" s="384"/>
      <c r="DN6" s="384"/>
      <c r="DO6" s="384"/>
      <c r="DP6" s="384"/>
      <c r="DQ6" s="384"/>
      <c r="DR6" s="384"/>
      <c r="DS6" s="384"/>
      <c r="DT6" s="384"/>
      <c r="DU6" s="384"/>
      <c r="DV6" s="396"/>
      <c r="DX6" s="390"/>
      <c r="DY6" s="390"/>
      <c r="DZ6" s="384"/>
      <c r="EA6" s="384"/>
      <c r="EB6" s="384"/>
      <c r="EC6" s="384"/>
      <c r="ED6" s="384"/>
      <c r="EE6" s="384"/>
      <c r="EF6" s="384"/>
      <c r="EG6" s="384"/>
      <c r="EH6" s="384"/>
      <c r="EI6" s="384"/>
      <c r="EJ6" s="396"/>
      <c r="EL6" s="390"/>
      <c r="EM6" s="390"/>
      <c r="EN6" s="384"/>
      <c r="EO6" s="384"/>
      <c r="EP6" s="384"/>
      <c r="EQ6" s="384"/>
      <c r="ER6" s="384"/>
      <c r="ES6" s="384"/>
      <c r="ET6" s="384"/>
      <c r="EU6" s="384"/>
      <c r="EV6" s="384"/>
      <c r="EW6" s="384"/>
      <c r="EX6" s="396"/>
    </row>
    <row r="7" spans="1:154" ht="15.75" thickBot="1" x14ac:dyDescent="0.3">
      <c r="A7" s="391"/>
      <c r="B7" s="404"/>
      <c r="C7" s="385"/>
      <c r="D7" s="385"/>
      <c r="E7" s="385"/>
      <c r="F7" s="385"/>
      <c r="G7" s="385"/>
      <c r="H7" s="385"/>
      <c r="I7" s="385"/>
      <c r="J7" s="385"/>
      <c r="K7" s="385"/>
      <c r="L7" s="385"/>
      <c r="M7" s="397"/>
      <c r="AD7" s="390"/>
      <c r="AE7" s="390"/>
      <c r="AF7" s="400"/>
      <c r="AG7" s="385"/>
      <c r="AH7" s="400"/>
      <c r="AI7" s="400"/>
      <c r="AJ7" s="400"/>
      <c r="AK7" s="400"/>
      <c r="AL7" s="400"/>
      <c r="AM7" s="400"/>
      <c r="AN7" s="400"/>
      <c r="AO7" s="400"/>
      <c r="AP7" s="401"/>
      <c r="AR7" s="390"/>
      <c r="AS7" s="390"/>
      <c r="AT7" s="400"/>
      <c r="AU7" s="400"/>
      <c r="AV7" s="400"/>
      <c r="AW7" s="400"/>
      <c r="AX7" s="400"/>
      <c r="AY7" s="400"/>
      <c r="AZ7" s="400"/>
      <c r="BA7" s="400"/>
      <c r="BB7" s="400"/>
      <c r="BC7" s="400"/>
      <c r="BD7" s="401"/>
      <c r="BF7" s="390"/>
      <c r="BG7" s="390"/>
      <c r="BH7" s="400"/>
      <c r="BI7" s="400"/>
      <c r="BJ7" s="400"/>
      <c r="BK7" s="400"/>
      <c r="BL7" s="400"/>
      <c r="BM7" s="400"/>
      <c r="BN7" s="400"/>
      <c r="BO7" s="400"/>
      <c r="BP7" s="400"/>
      <c r="BQ7" s="400"/>
      <c r="BR7" s="401"/>
      <c r="BT7" s="390"/>
      <c r="BU7" s="390"/>
      <c r="BV7" s="400"/>
      <c r="BW7" s="400"/>
      <c r="BX7" s="400"/>
      <c r="BY7" s="400"/>
      <c r="BZ7" s="400"/>
      <c r="CA7" s="400"/>
      <c r="CB7" s="400"/>
      <c r="CC7" s="400"/>
      <c r="CD7" s="400"/>
      <c r="CE7" s="400"/>
      <c r="CF7" s="401"/>
      <c r="CH7" s="390"/>
      <c r="CI7" s="390"/>
      <c r="CJ7" s="400"/>
      <c r="CK7" s="400"/>
      <c r="CL7" s="400"/>
      <c r="CM7" s="400"/>
      <c r="CN7" s="400"/>
      <c r="CO7" s="400"/>
      <c r="CP7" s="400"/>
      <c r="CQ7" s="400"/>
      <c r="CR7" s="400"/>
      <c r="CS7" s="400"/>
      <c r="CT7" s="401"/>
      <c r="CV7" s="390"/>
      <c r="CW7" s="390"/>
      <c r="CX7" s="400"/>
      <c r="CY7" s="400"/>
      <c r="CZ7" s="400"/>
      <c r="DA7" s="400"/>
      <c r="DB7" s="400"/>
      <c r="DC7" s="400"/>
      <c r="DD7" s="400"/>
      <c r="DE7" s="400"/>
      <c r="DF7" s="400"/>
      <c r="DG7" s="400"/>
      <c r="DH7" s="401"/>
      <c r="DJ7" s="390"/>
      <c r="DK7" s="390"/>
      <c r="DL7" s="400"/>
      <c r="DM7" s="400"/>
      <c r="DN7" s="400"/>
      <c r="DO7" s="400"/>
      <c r="DP7" s="400"/>
      <c r="DQ7" s="400"/>
      <c r="DR7" s="400"/>
      <c r="DS7" s="400"/>
      <c r="DT7" s="400"/>
      <c r="DU7" s="400"/>
      <c r="DV7" s="401"/>
      <c r="DX7" s="390"/>
      <c r="DY7" s="390"/>
      <c r="DZ7" s="400"/>
      <c r="EA7" s="400"/>
      <c r="EB7" s="400"/>
      <c r="EC7" s="400"/>
      <c r="ED7" s="400"/>
      <c r="EE7" s="400"/>
      <c r="EF7" s="400"/>
      <c r="EG7" s="400"/>
      <c r="EH7" s="400"/>
      <c r="EI7" s="400"/>
      <c r="EJ7" s="401"/>
      <c r="EL7" s="390"/>
      <c r="EM7" s="390"/>
      <c r="EN7" s="400"/>
      <c r="EO7" s="400"/>
      <c r="EP7" s="400"/>
      <c r="EQ7" s="400"/>
      <c r="ER7" s="400"/>
      <c r="ES7" s="400"/>
      <c r="ET7" s="400"/>
      <c r="EU7" s="400"/>
      <c r="EV7" s="400"/>
      <c r="EW7" s="400"/>
      <c r="EX7" s="401"/>
    </row>
    <row r="8" spans="1:154" ht="15.75" thickBot="1" x14ac:dyDescent="0.3">
      <c r="A8" s="24" t="s">
        <v>126</v>
      </c>
      <c r="B8" s="26" t="s">
        <v>14</v>
      </c>
      <c r="C8" s="203">
        <f>'[9]BUDGET Supports'!$I$5</f>
        <v>0</v>
      </c>
      <c r="D8" s="203">
        <v>0</v>
      </c>
      <c r="E8" s="203">
        <f>D8*(1+Pressupostos!$B$18)</f>
        <v>0</v>
      </c>
      <c r="F8" s="39"/>
      <c r="G8" s="39"/>
      <c r="H8" s="39"/>
      <c r="I8" s="39"/>
      <c r="J8" s="39"/>
      <c r="K8" s="39"/>
      <c r="L8" s="39"/>
      <c r="M8" s="124">
        <f t="shared" ref="M8:M87" si="0">SUM(C8:L8)</f>
        <v>0</v>
      </c>
      <c r="AD8" s="64"/>
      <c r="AE8" s="37"/>
      <c r="AF8" s="43"/>
      <c r="AG8" s="43"/>
      <c r="AH8" s="43"/>
      <c r="AI8" s="44"/>
      <c r="AJ8" s="44"/>
      <c r="AK8" s="44"/>
      <c r="AL8" s="44"/>
      <c r="AM8" s="44"/>
      <c r="AN8" s="44"/>
      <c r="AO8" s="44"/>
      <c r="AP8" s="45">
        <f t="shared" ref="AP8:AP19" si="1">SUM(AF8:AO8)</f>
        <v>0</v>
      </c>
      <c r="AR8" s="64"/>
      <c r="AS8" s="37"/>
      <c r="AT8" s="43"/>
      <c r="AU8" s="43"/>
      <c r="AV8" s="43"/>
      <c r="AW8" s="44"/>
      <c r="AX8" s="44"/>
      <c r="AY8" s="44"/>
      <c r="AZ8" s="44"/>
      <c r="BA8" s="44"/>
      <c r="BB8" s="44"/>
      <c r="BC8" s="44"/>
      <c r="BD8" s="45">
        <f t="shared" ref="BD8:BD19" si="2">SUM(AT8:BC8)</f>
        <v>0</v>
      </c>
      <c r="BF8" s="64"/>
      <c r="BG8" s="37"/>
      <c r="BH8" s="43"/>
      <c r="BI8" s="43"/>
      <c r="BJ8" s="43"/>
      <c r="BK8" s="44"/>
      <c r="BL8" s="44"/>
      <c r="BM8" s="44"/>
      <c r="BN8" s="44"/>
      <c r="BO8" s="44"/>
      <c r="BP8" s="44"/>
      <c r="BQ8" s="44"/>
      <c r="BR8" s="45">
        <f t="shared" ref="BR8:BR19" si="3">SUM(BH8:BQ8)</f>
        <v>0</v>
      </c>
      <c r="BT8" s="64"/>
      <c r="BU8" s="37"/>
      <c r="BV8" s="43"/>
      <c r="BW8" s="43"/>
      <c r="BX8" s="43"/>
      <c r="BY8" s="44"/>
      <c r="BZ8" s="44"/>
      <c r="CA8" s="44"/>
      <c r="CB8" s="44"/>
      <c r="CC8" s="44"/>
      <c r="CD8" s="44"/>
      <c r="CE8" s="44"/>
      <c r="CF8" s="45">
        <f t="shared" ref="CF8:CF19" si="4">SUM(BV8:CE8)</f>
        <v>0</v>
      </c>
      <c r="CH8" s="64"/>
      <c r="CI8" s="37"/>
      <c r="CJ8" s="43"/>
      <c r="CK8" s="43"/>
      <c r="CL8" s="43"/>
      <c r="CM8" s="44"/>
      <c r="CN8" s="44"/>
      <c r="CO8" s="44"/>
      <c r="CP8" s="44"/>
      <c r="CQ8" s="44"/>
      <c r="CR8" s="44"/>
      <c r="CS8" s="44"/>
      <c r="CT8" s="45">
        <f t="shared" ref="CT8:CT19" si="5">SUM(CJ8:CS8)</f>
        <v>0</v>
      </c>
      <c r="CV8" s="64"/>
      <c r="CW8" s="37"/>
      <c r="CX8" s="43"/>
      <c r="CY8" s="43"/>
      <c r="CZ8" s="43"/>
      <c r="DA8" s="44"/>
      <c r="DB8" s="44"/>
      <c r="DC8" s="44"/>
      <c r="DD8" s="44"/>
      <c r="DE8" s="44"/>
      <c r="DF8" s="44"/>
      <c r="DG8" s="44"/>
      <c r="DH8" s="45">
        <f t="shared" ref="DH8:DH19" si="6">SUM(CX8:DG8)</f>
        <v>0</v>
      </c>
      <c r="DJ8" s="64"/>
      <c r="DK8" s="37"/>
      <c r="DL8" s="43"/>
      <c r="DM8" s="43"/>
      <c r="DN8" s="43"/>
      <c r="DO8" s="44"/>
      <c r="DP8" s="44"/>
      <c r="DQ8" s="44"/>
      <c r="DR8" s="44"/>
      <c r="DS8" s="44"/>
      <c r="DT8" s="44"/>
      <c r="DU8" s="44"/>
      <c r="DV8" s="45">
        <f t="shared" ref="DV8:DV19" si="7">SUM(DL8:DU8)</f>
        <v>0</v>
      </c>
      <c r="DX8" s="64"/>
      <c r="DY8" s="37"/>
      <c r="DZ8" s="43"/>
      <c r="EA8" s="43"/>
      <c r="EB8" s="43"/>
      <c r="EC8" s="44"/>
      <c r="ED8" s="44"/>
      <c r="EE8" s="44"/>
      <c r="EF8" s="44"/>
      <c r="EG8" s="44"/>
      <c r="EH8" s="44"/>
      <c r="EI8" s="44"/>
      <c r="EJ8" s="45">
        <f t="shared" ref="EJ8:EJ19" si="8">SUM(DZ8:EI8)</f>
        <v>0</v>
      </c>
      <c r="EL8" s="64"/>
      <c r="EM8" s="37"/>
      <c r="EN8" s="43"/>
      <c r="EO8" s="43"/>
      <c r="EP8" s="43"/>
      <c r="EQ8" s="44"/>
      <c r="ER8" s="44"/>
      <c r="ES8" s="44"/>
      <c r="ET8" s="44"/>
      <c r="EU8" s="44"/>
      <c r="EV8" s="44"/>
      <c r="EW8" s="44"/>
      <c r="EX8" s="45">
        <f t="shared" ref="EX8:EX19" si="9">SUM(EN8:EW8)</f>
        <v>0</v>
      </c>
    </row>
    <row r="9" spans="1:154" ht="15.75" thickBot="1" x14ac:dyDescent="0.3">
      <c r="A9" s="24" t="s">
        <v>127</v>
      </c>
      <c r="B9" s="26" t="s">
        <v>14</v>
      </c>
      <c r="C9" s="203">
        <f>'[9]BUDGET Supports'!$I$6</f>
        <v>4436587.5</v>
      </c>
      <c r="D9" s="203">
        <v>4525000</v>
      </c>
      <c r="E9" s="203">
        <v>4611500</v>
      </c>
      <c r="F9" s="39"/>
      <c r="G9" s="39"/>
      <c r="H9" s="39"/>
      <c r="I9" s="39"/>
      <c r="J9" s="39"/>
      <c r="K9" s="39"/>
      <c r="L9" s="39"/>
      <c r="M9" s="124">
        <f t="shared" si="0"/>
        <v>13573087.5</v>
      </c>
      <c r="AD9" s="64"/>
      <c r="AE9" s="37"/>
      <c r="AF9" s="43"/>
      <c r="AG9" s="43"/>
      <c r="AH9" s="43"/>
      <c r="AI9" s="47"/>
      <c r="AJ9" s="47"/>
      <c r="AK9" s="47"/>
      <c r="AL9" s="47"/>
      <c r="AM9" s="47"/>
      <c r="AN9" s="47"/>
      <c r="AO9" s="47"/>
      <c r="AP9" s="48">
        <f t="shared" si="1"/>
        <v>0</v>
      </c>
      <c r="AR9" s="64"/>
      <c r="AS9" s="37"/>
      <c r="AT9" s="43"/>
      <c r="AU9" s="43"/>
      <c r="AV9" s="43"/>
      <c r="AW9" s="47"/>
      <c r="AX9" s="47"/>
      <c r="AY9" s="47"/>
      <c r="AZ9" s="47"/>
      <c r="BA9" s="47"/>
      <c r="BB9" s="47"/>
      <c r="BC9" s="47"/>
      <c r="BD9" s="48">
        <f t="shared" si="2"/>
        <v>0</v>
      </c>
      <c r="BF9" s="64"/>
      <c r="BG9" s="37"/>
      <c r="BH9" s="43"/>
      <c r="BI9" s="43"/>
      <c r="BJ9" s="43"/>
      <c r="BK9" s="47"/>
      <c r="BL9" s="47"/>
      <c r="BM9" s="47"/>
      <c r="BN9" s="47"/>
      <c r="BO9" s="47"/>
      <c r="BP9" s="47"/>
      <c r="BQ9" s="47"/>
      <c r="BR9" s="48">
        <f t="shared" si="3"/>
        <v>0</v>
      </c>
      <c r="BT9" s="64"/>
      <c r="BU9" s="37"/>
      <c r="BV9" s="43"/>
      <c r="BW9" s="43"/>
      <c r="BX9" s="43"/>
      <c r="BY9" s="47"/>
      <c r="BZ9" s="47"/>
      <c r="CA9" s="47"/>
      <c r="CB9" s="47"/>
      <c r="CC9" s="47"/>
      <c r="CD9" s="47"/>
      <c r="CE9" s="47"/>
      <c r="CF9" s="48">
        <f t="shared" si="4"/>
        <v>0</v>
      </c>
      <c r="CH9" s="64"/>
      <c r="CI9" s="37"/>
      <c r="CJ9" s="43"/>
      <c r="CK9" s="43"/>
      <c r="CL9" s="43"/>
      <c r="CM9" s="47"/>
      <c r="CN9" s="47"/>
      <c r="CO9" s="47"/>
      <c r="CP9" s="47"/>
      <c r="CQ9" s="47"/>
      <c r="CR9" s="47"/>
      <c r="CS9" s="47"/>
      <c r="CT9" s="48">
        <f t="shared" si="5"/>
        <v>0</v>
      </c>
      <c r="CV9" s="64"/>
      <c r="CW9" s="37"/>
      <c r="CX9" s="43"/>
      <c r="CY9" s="43"/>
      <c r="CZ9" s="43"/>
      <c r="DA9" s="47"/>
      <c r="DB9" s="47"/>
      <c r="DC9" s="47"/>
      <c r="DD9" s="47"/>
      <c r="DE9" s="47"/>
      <c r="DF9" s="47"/>
      <c r="DG9" s="47"/>
      <c r="DH9" s="48">
        <f t="shared" si="6"/>
        <v>0</v>
      </c>
      <c r="DJ9" s="64"/>
      <c r="DK9" s="37"/>
      <c r="DL9" s="43"/>
      <c r="DM9" s="43"/>
      <c r="DN9" s="43"/>
      <c r="DO9" s="47"/>
      <c r="DP9" s="47"/>
      <c r="DQ9" s="47"/>
      <c r="DR9" s="47"/>
      <c r="DS9" s="47"/>
      <c r="DT9" s="47"/>
      <c r="DU9" s="47"/>
      <c r="DV9" s="48">
        <f t="shared" si="7"/>
        <v>0</v>
      </c>
      <c r="DX9" s="64"/>
      <c r="DY9" s="37"/>
      <c r="DZ9" s="43"/>
      <c r="EA9" s="43"/>
      <c r="EB9" s="43"/>
      <c r="EC9" s="47"/>
      <c r="ED9" s="47"/>
      <c r="EE9" s="47"/>
      <c r="EF9" s="47"/>
      <c r="EG9" s="47"/>
      <c r="EH9" s="47"/>
      <c r="EI9" s="47"/>
      <c r="EJ9" s="48">
        <f t="shared" si="8"/>
        <v>0</v>
      </c>
      <c r="EL9" s="64"/>
      <c r="EM9" s="37"/>
      <c r="EN9" s="43"/>
      <c r="EO9" s="43"/>
      <c r="EP9" s="43"/>
      <c r="EQ9" s="47"/>
      <c r="ER9" s="47"/>
      <c r="ES9" s="47"/>
      <c r="ET9" s="47"/>
      <c r="EU9" s="47"/>
      <c r="EV9" s="47"/>
      <c r="EW9" s="47"/>
      <c r="EX9" s="48">
        <f t="shared" si="9"/>
        <v>0</v>
      </c>
    </row>
    <row r="10" spans="1:154" ht="15.75" thickBot="1" x14ac:dyDescent="0.3">
      <c r="A10" s="24" t="s">
        <v>128</v>
      </c>
      <c r="B10" s="26" t="s">
        <v>14</v>
      </c>
      <c r="C10" s="203">
        <v>0</v>
      </c>
      <c r="D10" s="203">
        <v>0</v>
      </c>
      <c r="E10" s="203">
        <f>D10*(1+Pressupostos!$B$18)</f>
        <v>0</v>
      </c>
      <c r="F10" s="39"/>
      <c r="G10" s="39"/>
      <c r="H10" s="39"/>
      <c r="I10" s="39"/>
      <c r="J10" s="39"/>
      <c r="K10" s="39"/>
      <c r="L10" s="39"/>
      <c r="M10" s="124">
        <f t="shared" si="0"/>
        <v>0</v>
      </c>
      <c r="AD10" s="66"/>
      <c r="AE10" s="37"/>
      <c r="AF10" s="43"/>
      <c r="AG10" s="43"/>
      <c r="AH10" s="43"/>
      <c r="AI10" s="47"/>
      <c r="AJ10" s="47"/>
      <c r="AK10" s="47"/>
      <c r="AL10" s="47"/>
      <c r="AM10" s="47"/>
      <c r="AN10" s="47"/>
      <c r="AO10" s="47"/>
      <c r="AP10" s="48">
        <f t="shared" si="1"/>
        <v>0</v>
      </c>
      <c r="AR10" s="66"/>
      <c r="AS10" s="37"/>
      <c r="AT10" s="43"/>
      <c r="AU10" s="43"/>
      <c r="AV10" s="43"/>
      <c r="AW10" s="47"/>
      <c r="AX10" s="47"/>
      <c r="AY10" s="47"/>
      <c r="AZ10" s="47"/>
      <c r="BA10" s="47"/>
      <c r="BB10" s="47"/>
      <c r="BC10" s="47"/>
      <c r="BD10" s="48">
        <f t="shared" si="2"/>
        <v>0</v>
      </c>
      <c r="BF10" s="66"/>
      <c r="BG10" s="37"/>
      <c r="BH10" s="43"/>
      <c r="BI10" s="43"/>
      <c r="BJ10" s="43"/>
      <c r="BK10" s="47"/>
      <c r="BL10" s="47"/>
      <c r="BM10" s="47"/>
      <c r="BN10" s="47"/>
      <c r="BO10" s="47"/>
      <c r="BP10" s="47"/>
      <c r="BQ10" s="47"/>
      <c r="BR10" s="48">
        <f t="shared" si="3"/>
        <v>0</v>
      </c>
      <c r="BT10" s="66"/>
      <c r="BU10" s="37"/>
      <c r="BV10" s="43"/>
      <c r="BW10" s="43"/>
      <c r="BX10" s="43"/>
      <c r="BY10" s="47"/>
      <c r="BZ10" s="47"/>
      <c r="CA10" s="47"/>
      <c r="CB10" s="47"/>
      <c r="CC10" s="47"/>
      <c r="CD10" s="47"/>
      <c r="CE10" s="47"/>
      <c r="CF10" s="48">
        <f t="shared" si="4"/>
        <v>0</v>
      </c>
      <c r="CH10" s="66"/>
      <c r="CI10" s="37"/>
      <c r="CJ10" s="43"/>
      <c r="CK10" s="43"/>
      <c r="CL10" s="43"/>
      <c r="CM10" s="47"/>
      <c r="CN10" s="47"/>
      <c r="CO10" s="47"/>
      <c r="CP10" s="47"/>
      <c r="CQ10" s="47"/>
      <c r="CR10" s="47"/>
      <c r="CS10" s="47"/>
      <c r="CT10" s="48">
        <f t="shared" si="5"/>
        <v>0</v>
      </c>
      <c r="CV10" s="66"/>
      <c r="CW10" s="37"/>
      <c r="CX10" s="43"/>
      <c r="CY10" s="43"/>
      <c r="CZ10" s="43"/>
      <c r="DA10" s="47"/>
      <c r="DB10" s="47"/>
      <c r="DC10" s="47"/>
      <c r="DD10" s="47"/>
      <c r="DE10" s="47"/>
      <c r="DF10" s="47"/>
      <c r="DG10" s="47"/>
      <c r="DH10" s="48">
        <f t="shared" si="6"/>
        <v>0</v>
      </c>
      <c r="DJ10" s="66"/>
      <c r="DK10" s="37"/>
      <c r="DL10" s="43"/>
      <c r="DM10" s="43"/>
      <c r="DN10" s="43"/>
      <c r="DO10" s="47"/>
      <c r="DP10" s="47"/>
      <c r="DQ10" s="47"/>
      <c r="DR10" s="47"/>
      <c r="DS10" s="47"/>
      <c r="DT10" s="47"/>
      <c r="DU10" s="47"/>
      <c r="DV10" s="48">
        <f t="shared" si="7"/>
        <v>0</v>
      </c>
      <c r="DX10" s="66"/>
      <c r="DY10" s="37"/>
      <c r="DZ10" s="43"/>
      <c r="EA10" s="43"/>
      <c r="EB10" s="43"/>
      <c r="EC10" s="47"/>
      <c r="ED10" s="47"/>
      <c r="EE10" s="47"/>
      <c r="EF10" s="47"/>
      <c r="EG10" s="47"/>
      <c r="EH10" s="47"/>
      <c r="EI10" s="47"/>
      <c r="EJ10" s="48">
        <f t="shared" si="8"/>
        <v>0</v>
      </c>
      <c r="EL10" s="66"/>
      <c r="EM10" s="37"/>
      <c r="EN10" s="43"/>
      <c r="EO10" s="43"/>
      <c r="EP10" s="43"/>
      <c r="EQ10" s="47"/>
      <c r="ER10" s="47"/>
      <c r="ES10" s="47"/>
      <c r="ET10" s="47"/>
      <c r="EU10" s="47"/>
      <c r="EV10" s="47"/>
      <c r="EW10" s="47"/>
      <c r="EX10" s="48">
        <f t="shared" si="9"/>
        <v>0</v>
      </c>
    </row>
    <row r="11" spans="1:154" ht="15.75" thickBot="1" x14ac:dyDescent="0.3">
      <c r="A11" s="24" t="s">
        <v>129</v>
      </c>
      <c r="B11" s="26" t="s">
        <v>18</v>
      </c>
      <c r="C11" s="203">
        <v>892500</v>
      </c>
      <c r="D11" s="203">
        <v>920000</v>
      </c>
      <c r="E11" s="203">
        <v>928000</v>
      </c>
      <c r="F11" s="39"/>
      <c r="G11" s="39"/>
      <c r="H11" s="39"/>
      <c r="I11" s="39"/>
      <c r="J11" s="39"/>
      <c r="K11" s="39"/>
      <c r="L11" s="39"/>
      <c r="M11" s="124">
        <f t="shared" si="0"/>
        <v>2740500</v>
      </c>
      <c r="AD11" s="65"/>
      <c r="AE11" s="37"/>
      <c r="AF11" s="43"/>
      <c r="AG11" s="43"/>
      <c r="AH11" s="43"/>
      <c r="AI11" s="47"/>
      <c r="AJ11" s="47"/>
      <c r="AK11" s="47"/>
      <c r="AL11" s="47"/>
      <c r="AM11" s="47"/>
      <c r="AN11" s="47"/>
      <c r="AO11" s="47"/>
      <c r="AP11" s="48">
        <f t="shared" si="1"/>
        <v>0</v>
      </c>
      <c r="AR11" s="65"/>
      <c r="AS11" s="37"/>
      <c r="AT11" s="43"/>
      <c r="AU11" s="43"/>
      <c r="AV11" s="43"/>
      <c r="AW11" s="47"/>
      <c r="AX11" s="47"/>
      <c r="AY11" s="47"/>
      <c r="AZ11" s="47"/>
      <c r="BA11" s="47"/>
      <c r="BB11" s="47"/>
      <c r="BC11" s="47"/>
      <c r="BD11" s="48">
        <f t="shared" si="2"/>
        <v>0</v>
      </c>
      <c r="BF11" s="65"/>
      <c r="BG11" s="37"/>
      <c r="BH11" s="43"/>
      <c r="BI11" s="43"/>
      <c r="BJ11" s="43"/>
      <c r="BK11" s="47"/>
      <c r="BL11" s="47"/>
      <c r="BM11" s="47"/>
      <c r="BN11" s="47"/>
      <c r="BO11" s="47"/>
      <c r="BP11" s="47"/>
      <c r="BQ11" s="47"/>
      <c r="BR11" s="48">
        <f t="shared" si="3"/>
        <v>0</v>
      </c>
      <c r="BT11" s="65"/>
      <c r="BU11" s="37"/>
      <c r="BV11" s="43"/>
      <c r="BW11" s="43"/>
      <c r="BX11" s="43"/>
      <c r="BY11" s="47"/>
      <c r="BZ11" s="47"/>
      <c r="CA11" s="47"/>
      <c r="CB11" s="47"/>
      <c r="CC11" s="47"/>
      <c r="CD11" s="47"/>
      <c r="CE11" s="47"/>
      <c r="CF11" s="48">
        <f t="shared" si="4"/>
        <v>0</v>
      </c>
      <c r="CH11" s="65"/>
      <c r="CI11" s="37"/>
      <c r="CJ11" s="43"/>
      <c r="CK11" s="43"/>
      <c r="CL11" s="43"/>
      <c r="CM11" s="47"/>
      <c r="CN11" s="47"/>
      <c r="CO11" s="47"/>
      <c r="CP11" s="47"/>
      <c r="CQ11" s="47"/>
      <c r="CR11" s="47"/>
      <c r="CS11" s="47"/>
      <c r="CT11" s="48">
        <f t="shared" si="5"/>
        <v>0</v>
      </c>
      <c r="CV11" s="65"/>
      <c r="CW11" s="37"/>
      <c r="CX11" s="43"/>
      <c r="CY11" s="43"/>
      <c r="CZ11" s="43"/>
      <c r="DA11" s="47"/>
      <c r="DB11" s="47"/>
      <c r="DC11" s="47"/>
      <c r="DD11" s="47"/>
      <c r="DE11" s="47"/>
      <c r="DF11" s="47"/>
      <c r="DG11" s="47"/>
      <c r="DH11" s="48">
        <f t="shared" si="6"/>
        <v>0</v>
      </c>
      <c r="DJ11" s="65"/>
      <c r="DK11" s="37"/>
      <c r="DL11" s="43"/>
      <c r="DM11" s="43"/>
      <c r="DN11" s="43"/>
      <c r="DO11" s="47"/>
      <c r="DP11" s="47"/>
      <c r="DQ11" s="47"/>
      <c r="DR11" s="47"/>
      <c r="DS11" s="47"/>
      <c r="DT11" s="47"/>
      <c r="DU11" s="47"/>
      <c r="DV11" s="48">
        <f t="shared" si="7"/>
        <v>0</v>
      </c>
      <c r="DX11" s="65"/>
      <c r="DY11" s="37"/>
      <c r="DZ11" s="43"/>
      <c r="EA11" s="43"/>
      <c r="EB11" s="43"/>
      <c r="EC11" s="47"/>
      <c r="ED11" s="47"/>
      <c r="EE11" s="47"/>
      <c r="EF11" s="47"/>
      <c r="EG11" s="47"/>
      <c r="EH11" s="47"/>
      <c r="EI11" s="47"/>
      <c r="EJ11" s="48">
        <f t="shared" si="8"/>
        <v>0</v>
      </c>
      <c r="EL11" s="65"/>
      <c r="EM11" s="37"/>
      <c r="EN11" s="43"/>
      <c r="EO11" s="43"/>
      <c r="EP11" s="43"/>
      <c r="EQ11" s="47"/>
      <c r="ER11" s="47"/>
      <c r="ES11" s="47"/>
      <c r="ET11" s="47"/>
      <c r="EU11" s="47"/>
      <c r="EV11" s="47"/>
      <c r="EW11" s="47"/>
      <c r="EX11" s="48">
        <f t="shared" si="9"/>
        <v>0</v>
      </c>
    </row>
    <row r="12" spans="1:154" ht="15.75" thickBot="1" x14ac:dyDescent="0.3">
      <c r="A12" s="24" t="s">
        <v>130</v>
      </c>
      <c r="B12" s="26" t="s">
        <v>14</v>
      </c>
      <c r="C12" s="203">
        <v>1552806</v>
      </c>
      <c r="D12" s="203">
        <v>1650000</v>
      </c>
      <c r="E12" s="203">
        <v>1615000</v>
      </c>
      <c r="F12" s="39"/>
      <c r="G12" s="39"/>
      <c r="H12" s="39"/>
      <c r="I12" s="39"/>
      <c r="J12" s="39"/>
      <c r="K12" s="39"/>
      <c r="L12" s="39"/>
      <c r="M12" s="124">
        <f t="shared" si="0"/>
        <v>4817806</v>
      </c>
      <c r="AD12" s="65"/>
      <c r="AE12" s="37"/>
      <c r="AF12" s="43"/>
      <c r="AG12" s="43"/>
      <c r="AH12" s="43"/>
      <c r="AI12" s="47"/>
      <c r="AJ12" s="47"/>
      <c r="AK12" s="47"/>
      <c r="AL12" s="47"/>
      <c r="AM12" s="47"/>
      <c r="AN12" s="47"/>
      <c r="AO12" s="47"/>
      <c r="AP12" s="48">
        <f t="shared" si="1"/>
        <v>0</v>
      </c>
      <c r="AR12" s="65"/>
      <c r="AS12" s="37"/>
      <c r="AT12" s="43"/>
      <c r="AU12" s="43"/>
      <c r="AV12" s="43"/>
      <c r="AW12" s="47"/>
      <c r="AX12" s="47"/>
      <c r="AY12" s="47"/>
      <c r="AZ12" s="47"/>
      <c r="BA12" s="47"/>
      <c r="BB12" s="47"/>
      <c r="BC12" s="47"/>
      <c r="BD12" s="48">
        <f t="shared" si="2"/>
        <v>0</v>
      </c>
      <c r="BF12" s="65"/>
      <c r="BG12" s="37"/>
      <c r="BH12" s="43"/>
      <c r="BI12" s="43"/>
      <c r="BJ12" s="43"/>
      <c r="BK12" s="47"/>
      <c r="BL12" s="47"/>
      <c r="BM12" s="47"/>
      <c r="BN12" s="47"/>
      <c r="BO12" s="47"/>
      <c r="BP12" s="47"/>
      <c r="BQ12" s="47"/>
      <c r="BR12" s="48">
        <f t="shared" si="3"/>
        <v>0</v>
      </c>
      <c r="BT12" s="65"/>
      <c r="BU12" s="37"/>
      <c r="BV12" s="43"/>
      <c r="BW12" s="43"/>
      <c r="BX12" s="43"/>
      <c r="BY12" s="47"/>
      <c r="BZ12" s="47"/>
      <c r="CA12" s="47"/>
      <c r="CB12" s="47"/>
      <c r="CC12" s="47"/>
      <c r="CD12" s="47"/>
      <c r="CE12" s="47"/>
      <c r="CF12" s="48">
        <f t="shared" si="4"/>
        <v>0</v>
      </c>
      <c r="CH12" s="65"/>
      <c r="CI12" s="37"/>
      <c r="CJ12" s="43"/>
      <c r="CK12" s="43"/>
      <c r="CL12" s="43"/>
      <c r="CM12" s="47"/>
      <c r="CN12" s="47"/>
      <c r="CO12" s="47"/>
      <c r="CP12" s="47"/>
      <c r="CQ12" s="47"/>
      <c r="CR12" s="47"/>
      <c r="CS12" s="47"/>
      <c r="CT12" s="48">
        <f t="shared" si="5"/>
        <v>0</v>
      </c>
      <c r="CV12" s="65"/>
      <c r="CW12" s="37"/>
      <c r="CX12" s="43"/>
      <c r="CY12" s="43"/>
      <c r="CZ12" s="43"/>
      <c r="DA12" s="47"/>
      <c r="DB12" s="47"/>
      <c r="DC12" s="47"/>
      <c r="DD12" s="47"/>
      <c r="DE12" s="47"/>
      <c r="DF12" s="47"/>
      <c r="DG12" s="47"/>
      <c r="DH12" s="48">
        <f t="shared" si="6"/>
        <v>0</v>
      </c>
      <c r="DJ12" s="65"/>
      <c r="DK12" s="37"/>
      <c r="DL12" s="43"/>
      <c r="DM12" s="43"/>
      <c r="DN12" s="43"/>
      <c r="DO12" s="47"/>
      <c r="DP12" s="47"/>
      <c r="DQ12" s="47"/>
      <c r="DR12" s="47"/>
      <c r="DS12" s="47"/>
      <c r="DT12" s="47"/>
      <c r="DU12" s="47"/>
      <c r="DV12" s="48">
        <f t="shared" si="7"/>
        <v>0</v>
      </c>
      <c r="DX12" s="65"/>
      <c r="DY12" s="37"/>
      <c r="DZ12" s="43"/>
      <c r="EA12" s="43"/>
      <c r="EB12" s="43"/>
      <c r="EC12" s="47"/>
      <c r="ED12" s="47"/>
      <c r="EE12" s="47"/>
      <c r="EF12" s="47"/>
      <c r="EG12" s="47"/>
      <c r="EH12" s="47"/>
      <c r="EI12" s="47"/>
      <c r="EJ12" s="48">
        <f t="shared" si="8"/>
        <v>0</v>
      </c>
      <c r="EL12" s="65"/>
      <c r="EM12" s="37"/>
      <c r="EN12" s="43"/>
      <c r="EO12" s="43"/>
      <c r="EP12" s="43"/>
      <c r="EQ12" s="47"/>
      <c r="ER12" s="47"/>
      <c r="ES12" s="47"/>
      <c r="ET12" s="47"/>
      <c r="EU12" s="47"/>
      <c r="EV12" s="47"/>
      <c r="EW12" s="47"/>
      <c r="EX12" s="48">
        <f t="shared" si="9"/>
        <v>0</v>
      </c>
    </row>
    <row r="13" spans="1:154" ht="15.75" thickBot="1" x14ac:dyDescent="0.3">
      <c r="A13" s="24" t="s">
        <v>131</v>
      </c>
      <c r="B13" s="26" t="s">
        <v>6</v>
      </c>
      <c r="C13" s="203">
        <v>600000</v>
      </c>
      <c r="D13" s="203">
        <v>620000</v>
      </c>
      <c r="E13" s="203">
        <v>624000</v>
      </c>
      <c r="F13" s="39"/>
      <c r="G13" s="39"/>
      <c r="H13" s="39"/>
      <c r="I13" s="39"/>
      <c r="J13" s="39"/>
      <c r="K13" s="39"/>
      <c r="L13" s="39"/>
      <c r="M13" s="124">
        <f t="shared" si="0"/>
        <v>1844000</v>
      </c>
      <c r="AD13" s="65"/>
      <c r="AE13" s="37"/>
      <c r="AF13" s="43"/>
      <c r="AG13" s="43"/>
      <c r="AH13" s="43"/>
      <c r="AI13" s="47"/>
      <c r="AJ13" s="47"/>
      <c r="AK13" s="47"/>
      <c r="AL13" s="47"/>
      <c r="AM13" s="47"/>
      <c r="AN13" s="47"/>
      <c r="AO13" s="47"/>
      <c r="AP13" s="48">
        <f t="shared" si="1"/>
        <v>0</v>
      </c>
      <c r="AR13" s="65"/>
      <c r="AS13" s="37"/>
      <c r="AT13" s="43"/>
      <c r="AU13" s="43"/>
      <c r="AV13" s="43"/>
      <c r="AW13" s="47"/>
      <c r="AX13" s="47"/>
      <c r="AY13" s="47"/>
      <c r="AZ13" s="47"/>
      <c r="BA13" s="47"/>
      <c r="BB13" s="47"/>
      <c r="BC13" s="47"/>
      <c r="BD13" s="48">
        <f t="shared" si="2"/>
        <v>0</v>
      </c>
      <c r="BF13" s="65"/>
      <c r="BG13" s="37"/>
      <c r="BH13" s="43"/>
      <c r="BI13" s="43"/>
      <c r="BJ13" s="43"/>
      <c r="BK13" s="47"/>
      <c r="BL13" s="47"/>
      <c r="BM13" s="47"/>
      <c r="BN13" s="47"/>
      <c r="BO13" s="47"/>
      <c r="BP13" s="47"/>
      <c r="BQ13" s="47"/>
      <c r="BR13" s="48">
        <f t="shared" si="3"/>
        <v>0</v>
      </c>
      <c r="BT13" s="65"/>
      <c r="BU13" s="37"/>
      <c r="BV13" s="43"/>
      <c r="BW13" s="43"/>
      <c r="BX13" s="43"/>
      <c r="BY13" s="47"/>
      <c r="BZ13" s="47"/>
      <c r="CA13" s="47"/>
      <c r="CB13" s="47"/>
      <c r="CC13" s="47"/>
      <c r="CD13" s="47"/>
      <c r="CE13" s="47"/>
      <c r="CF13" s="48">
        <f t="shared" si="4"/>
        <v>0</v>
      </c>
      <c r="CH13" s="65"/>
      <c r="CI13" s="37"/>
      <c r="CJ13" s="43"/>
      <c r="CK13" s="43"/>
      <c r="CL13" s="43"/>
      <c r="CM13" s="47"/>
      <c r="CN13" s="47"/>
      <c r="CO13" s="47"/>
      <c r="CP13" s="47"/>
      <c r="CQ13" s="47"/>
      <c r="CR13" s="47"/>
      <c r="CS13" s="47"/>
      <c r="CT13" s="48">
        <f t="shared" si="5"/>
        <v>0</v>
      </c>
      <c r="CV13" s="65"/>
      <c r="CW13" s="37"/>
      <c r="CX13" s="43"/>
      <c r="CY13" s="43"/>
      <c r="CZ13" s="43"/>
      <c r="DA13" s="47"/>
      <c r="DB13" s="47"/>
      <c r="DC13" s="47"/>
      <c r="DD13" s="47"/>
      <c r="DE13" s="47"/>
      <c r="DF13" s="47"/>
      <c r="DG13" s="47"/>
      <c r="DH13" s="48">
        <f t="shared" si="6"/>
        <v>0</v>
      </c>
      <c r="DJ13" s="65"/>
      <c r="DK13" s="37"/>
      <c r="DL13" s="43"/>
      <c r="DM13" s="43"/>
      <c r="DN13" s="43"/>
      <c r="DO13" s="47"/>
      <c r="DP13" s="47"/>
      <c r="DQ13" s="47"/>
      <c r="DR13" s="47"/>
      <c r="DS13" s="47"/>
      <c r="DT13" s="47"/>
      <c r="DU13" s="47"/>
      <c r="DV13" s="48">
        <f t="shared" si="7"/>
        <v>0</v>
      </c>
      <c r="DX13" s="65"/>
      <c r="DY13" s="37"/>
      <c r="DZ13" s="43"/>
      <c r="EA13" s="43"/>
      <c r="EB13" s="43"/>
      <c r="EC13" s="47"/>
      <c r="ED13" s="47"/>
      <c r="EE13" s="47"/>
      <c r="EF13" s="47"/>
      <c r="EG13" s="47"/>
      <c r="EH13" s="47"/>
      <c r="EI13" s="47"/>
      <c r="EJ13" s="48">
        <f t="shared" si="8"/>
        <v>0</v>
      </c>
      <c r="EL13" s="65"/>
      <c r="EM13" s="37"/>
      <c r="EN13" s="43"/>
      <c r="EO13" s="43"/>
      <c r="EP13" s="43"/>
      <c r="EQ13" s="47"/>
      <c r="ER13" s="47"/>
      <c r="ES13" s="47"/>
      <c r="ET13" s="47"/>
      <c r="EU13" s="47"/>
      <c r="EV13" s="47"/>
      <c r="EW13" s="47"/>
      <c r="EX13" s="48">
        <f t="shared" si="9"/>
        <v>0</v>
      </c>
    </row>
    <row r="14" spans="1:154" ht="15.75" thickBot="1" x14ac:dyDescent="0.3">
      <c r="A14" s="24" t="s">
        <v>132</v>
      </c>
      <c r="B14" s="26" t="s">
        <v>18</v>
      </c>
      <c r="C14" s="203">
        <v>0</v>
      </c>
      <c r="D14" s="203">
        <v>0</v>
      </c>
      <c r="E14" s="203">
        <v>0</v>
      </c>
      <c r="F14" s="39"/>
      <c r="G14" s="39"/>
      <c r="H14" s="39"/>
      <c r="I14" s="39"/>
      <c r="J14" s="39"/>
      <c r="K14" s="39"/>
      <c r="L14" s="39"/>
      <c r="M14" s="124">
        <f t="shared" si="0"/>
        <v>0</v>
      </c>
      <c r="AD14" s="65"/>
      <c r="AE14" s="26"/>
      <c r="AF14" s="43"/>
      <c r="AG14" s="43"/>
      <c r="AH14" s="43"/>
      <c r="AI14" s="47"/>
      <c r="AJ14" s="47"/>
      <c r="AK14" s="47"/>
      <c r="AL14" s="47"/>
      <c r="AM14" s="47"/>
      <c r="AN14" s="47"/>
      <c r="AO14" s="47"/>
      <c r="AP14" s="48">
        <f t="shared" si="1"/>
        <v>0</v>
      </c>
      <c r="AR14" s="65"/>
      <c r="AS14" s="26"/>
      <c r="AT14" s="43"/>
      <c r="AU14" s="43"/>
      <c r="AV14" s="43"/>
      <c r="AW14" s="47"/>
      <c r="AX14" s="47"/>
      <c r="AY14" s="47"/>
      <c r="AZ14" s="47"/>
      <c r="BA14" s="47"/>
      <c r="BB14" s="47"/>
      <c r="BC14" s="47"/>
      <c r="BD14" s="48">
        <f t="shared" si="2"/>
        <v>0</v>
      </c>
      <c r="BF14" s="65"/>
      <c r="BG14" s="26"/>
      <c r="BH14" s="43"/>
      <c r="BI14" s="43"/>
      <c r="BJ14" s="43"/>
      <c r="BK14" s="47"/>
      <c r="BL14" s="47"/>
      <c r="BM14" s="47"/>
      <c r="BN14" s="47"/>
      <c r="BO14" s="47"/>
      <c r="BP14" s="47"/>
      <c r="BQ14" s="47"/>
      <c r="BR14" s="48">
        <f t="shared" si="3"/>
        <v>0</v>
      </c>
      <c r="BT14" s="65"/>
      <c r="BU14" s="26"/>
      <c r="BV14" s="43"/>
      <c r="BW14" s="43"/>
      <c r="BX14" s="43"/>
      <c r="BY14" s="47"/>
      <c r="BZ14" s="47"/>
      <c r="CA14" s="47"/>
      <c r="CB14" s="47"/>
      <c r="CC14" s="47"/>
      <c r="CD14" s="47"/>
      <c r="CE14" s="47"/>
      <c r="CF14" s="48">
        <f t="shared" si="4"/>
        <v>0</v>
      </c>
      <c r="CH14" s="65"/>
      <c r="CI14" s="26"/>
      <c r="CJ14" s="43"/>
      <c r="CK14" s="43"/>
      <c r="CL14" s="43"/>
      <c r="CM14" s="47"/>
      <c r="CN14" s="47"/>
      <c r="CO14" s="47"/>
      <c r="CP14" s="47"/>
      <c r="CQ14" s="47"/>
      <c r="CR14" s="47"/>
      <c r="CS14" s="47"/>
      <c r="CT14" s="48">
        <f t="shared" si="5"/>
        <v>0</v>
      </c>
      <c r="CV14" s="65"/>
      <c r="CW14" s="26"/>
      <c r="CX14" s="43"/>
      <c r="CY14" s="43"/>
      <c r="CZ14" s="43"/>
      <c r="DA14" s="47"/>
      <c r="DB14" s="47"/>
      <c r="DC14" s="47"/>
      <c r="DD14" s="47"/>
      <c r="DE14" s="47"/>
      <c r="DF14" s="47"/>
      <c r="DG14" s="47"/>
      <c r="DH14" s="48">
        <f t="shared" si="6"/>
        <v>0</v>
      </c>
      <c r="DJ14" s="65"/>
      <c r="DK14" s="26"/>
      <c r="DL14" s="43"/>
      <c r="DM14" s="43"/>
      <c r="DN14" s="43"/>
      <c r="DO14" s="47"/>
      <c r="DP14" s="47"/>
      <c r="DQ14" s="47"/>
      <c r="DR14" s="47"/>
      <c r="DS14" s="47"/>
      <c r="DT14" s="47"/>
      <c r="DU14" s="47"/>
      <c r="DV14" s="48">
        <f t="shared" si="7"/>
        <v>0</v>
      </c>
      <c r="DX14" s="65"/>
      <c r="DY14" s="26"/>
      <c r="DZ14" s="43"/>
      <c r="EA14" s="43"/>
      <c r="EB14" s="43"/>
      <c r="EC14" s="47"/>
      <c r="ED14" s="47"/>
      <c r="EE14" s="47"/>
      <c r="EF14" s="47"/>
      <c r="EG14" s="47"/>
      <c r="EH14" s="47"/>
      <c r="EI14" s="47"/>
      <c r="EJ14" s="48">
        <f t="shared" si="8"/>
        <v>0</v>
      </c>
      <c r="EL14" s="65"/>
      <c r="EM14" s="26"/>
      <c r="EN14" s="43"/>
      <c r="EO14" s="43"/>
      <c r="EP14" s="43"/>
      <c r="EQ14" s="47"/>
      <c r="ER14" s="47"/>
      <c r="ES14" s="47"/>
      <c r="ET14" s="47"/>
      <c r="EU14" s="47"/>
      <c r="EV14" s="47"/>
      <c r="EW14" s="47"/>
      <c r="EX14" s="48">
        <f t="shared" si="9"/>
        <v>0</v>
      </c>
    </row>
    <row r="15" spans="1:154" ht="15.75" thickBot="1" x14ac:dyDescent="0.3">
      <c r="A15" s="24" t="s">
        <v>133</v>
      </c>
      <c r="B15" s="26" t="s">
        <v>14</v>
      </c>
      <c r="C15" s="203">
        <v>1330976</v>
      </c>
      <c r="D15" s="203">
        <v>1400000</v>
      </c>
      <c r="E15" s="203">
        <v>1340000</v>
      </c>
      <c r="F15" s="39"/>
      <c r="G15" s="39"/>
      <c r="H15" s="39"/>
      <c r="I15" s="39"/>
      <c r="J15" s="39"/>
      <c r="K15" s="39"/>
      <c r="L15" s="39"/>
      <c r="M15" s="124">
        <f t="shared" si="0"/>
        <v>4070976</v>
      </c>
      <c r="AD15" s="63"/>
      <c r="AE15" s="37"/>
      <c r="AF15" s="43"/>
      <c r="AG15" s="43"/>
      <c r="AH15" s="43"/>
      <c r="AI15" s="47"/>
      <c r="AJ15" s="47"/>
      <c r="AK15" s="47"/>
      <c r="AL15" s="47"/>
      <c r="AM15" s="47"/>
      <c r="AN15" s="47"/>
      <c r="AO15" s="47"/>
      <c r="AP15" s="48">
        <f t="shared" si="1"/>
        <v>0</v>
      </c>
      <c r="AR15" s="63"/>
      <c r="AS15" s="37"/>
      <c r="AT15" s="43"/>
      <c r="AU15" s="43"/>
      <c r="AV15" s="43"/>
      <c r="AW15" s="47"/>
      <c r="AX15" s="47"/>
      <c r="AY15" s="47"/>
      <c r="AZ15" s="47"/>
      <c r="BA15" s="47"/>
      <c r="BB15" s="47"/>
      <c r="BC15" s="47"/>
      <c r="BD15" s="48">
        <f t="shared" si="2"/>
        <v>0</v>
      </c>
      <c r="BF15" s="63"/>
      <c r="BG15" s="37"/>
      <c r="BH15" s="43"/>
      <c r="BI15" s="43"/>
      <c r="BJ15" s="43"/>
      <c r="BK15" s="47"/>
      <c r="BL15" s="47"/>
      <c r="BM15" s="47"/>
      <c r="BN15" s="47"/>
      <c r="BO15" s="47"/>
      <c r="BP15" s="47"/>
      <c r="BQ15" s="47"/>
      <c r="BR15" s="48">
        <f t="shared" si="3"/>
        <v>0</v>
      </c>
      <c r="BT15" s="63"/>
      <c r="BU15" s="37"/>
      <c r="BV15" s="43"/>
      <c r="BW15" s="43"/>
      <c r="BX15" s="43"/>
      <c r="BY15" s="47"/>
      <c r="BZ15" s="47"/>
      <c r="CA15" s="47"/>
      <c r="CB15" s="47"/>
      <c r="CC15" s="47"/>
      <c r="CD15" s="47"/>
      <c r="CE15" s="47"/>
      <c r="CF15" s="48">
        <f t="shared" si="4"/>
        <v>0</v>
      </c>
      <c r="CH15" s="63"/>
      <c r="CI15" s="37"/>
      <c r="CJ15" s="43"/>
      <c r="CK15" s="43"/>
      <c r="CL15" s="43"/>
      <c r="CM15" s="47"/>
      <c r="CN15" s="47"/>
      <c r="CO15" s="47"/>
      <c r="CP15" s="47"/>
      <c r="CQ15" s="47"/>
      <c r="CR15" s="47"/>
      <c r="CS15" s="47"/>
      <c r="CT15" s="48">
        <f t="shared" si="5"/>
        <v>0</v>
      </c>
      <c r="CV15" s="63"/>
      <c r="CW15" s="37"/>
      <c r="CX15" s="43"/>
      <c r="CY15" s="43"/>
      <c r="CZ15" s="43"/>
      <c r="DA15" s="47"/>
      <c r="DB15" s="47"/>
      <c r="DC15" s="47"/>
      <c r="DD15" s="47"/>
      <c r="DE15" s="47"/>
      <c r="DF15" s="47"/>
      <c r="DG15" s="47"/>
      <c r="DH15" s="48">
        <f t="shared" si="6"/>
        <v>0</v>
      </c>
      <c r="DJ15" s="63"/>
      <c r="DK15" s="37"/>
      <c r="DL15" s="43"/>
      <c r="DM15" s="43"/>
      <c r="DN15" s="43"/>
      <c r="DO15" s="47"/>
      <c r="DP15" s="47"/>
      <c r="DQ15" s="47"/>
      <c r="DR15" s="47"/>
      <c r="DS15" s="47"/>
      <c r="DT15" s="47"/>
      <c r="DU15" s="47"/>
      <c r="DV15" s="48">
        <f t="shared" si="7"/>
        <v>0</v>
      </c>
      <c r="DX15" s="63"/>
      <c r="DY15" s="37"/>
      <c r="DZ15" s="43"/>
      <c r="EA15" s="43"/>
      <c r="EB15" s="43"/>
      <c r="EC15" s="47"/>
      <c r="ED15" s="47"/>
      <c r="EE15" s="47"/>
      <c r="EF15" s="47"/>
      <c r="EG15" s="47"/>
      <c r="EH15" s="47"/>
      <c r="EI15" s="47"/>
      <c r="EJ15" s="48">
        <f t="shared" si="8"/>
        <v>0</v>
      </c>
      <c r="EL15" s="63"/>
      <c r="EM15" s="37"/>
      <c r="EN15" s="43"/>
      <c r="EO15" s="43"/>
      <c r="EP15" s="43"/>
      <c r="EQ15" s="47"/>
      <c r="ER15" s="47"/>
      <c r="ES15" s="47"/>
      <c r="ET15" s="47"/>
      <c r="EU15" s="47"/>
      <c r="EV15" s="47"/>
      <c r="EW15" s="47"/>
      <c r="EX15" s="48">
        <f t="shared" si="9"/>
        <v>0</v>
      </c>
    </row>
    <row r="16" spans="1:154" ht="15.75" thickBot="1" x14ac:dyDescent="0.3">
      <c r="A16" s="24" t="s">
        <v>134</v>
      </c>
      <c r="B16" s="26" t="s">
        <v>6</v>
      </c>
      <c r="C16" s="203">
        <v>0</v>
      </c>
      <c r="D16" s="203">
        <v>0</v>
      </c>
      <c r="E16" s="203">
        <v>0</v>
      </c>
      <c r="F16" s="39"/>
      <c r="G16" s="39"/>
      <c r="H16" s="39"/>
      <c r="I16" s="39"/>
      <c r="J16" s="39"/>
      <c r="K16" s="39"/>
      <c r="L16" s="39"/>
      <c r="M16" s="124">
        <f t="shared" si="0"/>
        <v>0</v>
      </c>
      <c r="AD16" s="63"/>
      <c r="AE16" s="27"/>
      <c r="AF16" s="43"/>
      <c r="AG16" s="43"/>
      <c r="AH16" s="43"/>
      <c r="AI16" s="47"/>
      <c r="AJ16" s="47"/>
      <c r="AK16" s="47"/>
      <c r="AL16" s="47"/>
      <c r="AM16" s="47"/>
      <c r="AN16" s="47"/>
      <c r="AO16" s="47"/>
      <c r="AP16" s="48">
        <f t="shared" si="1"/>
        <v>0</v>
      </c>
      <c r="AR16" s="63"/>
      <c r="AS16" s="27"/>
      <c r="AT16" s="43"/>
      <c r="AU16" s="43"/>
      <c r="AV16" s="43"/>
      <c r="AW16" s="47"/>
      <c r="AX16" s="47"/>
      <c r="AY16" s="47"/>
      <c r="AZ16" s="47"/>
      <c r="BA16" s="47"/>
      <c r="BB16" s="47"/>
      <c r="BC16" s="47"/>
      <c r="BD16" s="48">
        <f t="shared" si="2"/>
        <v>0</v>
      </c>
      <c r="BF16" s="63"/>
      <c r="BG16" s="27"/>
      <c r="BH16" s="43"/>
      <c r="BI16" s="43"/>
      <c r="BJ16" s="43"/>
      <c r="BK16" s="47"/>
      <c r="BL16" s="47"/>
      <c r="BM16" s="47"/>
      <c r="BN16" s="47"/>
      <c r="BO16" s="47"/>
      <c r="BP16" s="47"/>
      <c r="BQ16" s="47"/>
      <c r="BR16" s="48">
        <f t="shared" si="3"/>
        <v>0</v>
      </c>
      <c r="BT16" s="63"/>
      <c r="BU16" s="27"/>
      <c r="BV16" s="43"/>
      <c r="BW16" s="43"/>
      <c r="BX16" s="43"/>
      <c r="BY16" s="47"/>
      <c r="BZ16" s="47"/>
      <c r="CA16" s="47"/>
      <c r="CB16" s="47"/>
      <c r="CC16" s="47"/>
      <c r="CD16" s="47"/>
      <c r="CE16" s="47"/>
      <c r="CF16" s="48">
        <f t="shared" si="4"/>
        <v>0</v>
      </c>
      <c r="CH16" s="63"/>
      <c r="CI16" s="27"/>
      <c r="CJ16" s="43"/>
      <c r="CK16" s="43"/>
      <c r="CL16" s="43"/>
      <c r="CM16" s="47"/>
      <c r="CN16" s="47"/>
      <c r="CO16" s="47"/>
      <c r="CP16" s="47"/>
      <c r="CQ16" s="47"/>
      <c r="CR16" s="47"/>
      <c r="CS16" s="47"/>
      <c r="CT16" s="48">
        <f t="shared" si="5"/>
        <v>0</v>
      </c>
      <c r="CV16" s="63"/>
      <c r="CW16" s="27"/>
      <c r="CX16" s="43"/>
      <c r="CY16" s="43"/>
      <c r="CZ16" s="43"/>
      <c r="DA16" s="47"/>
      <c r="DB16" s="47"/>
      <c r="DC16" s="47"/>
      <c r="DD16" s="47"/>
      <c r="DE16" s="47"/>
      <c r="DF16" s="47"/>
      <c r="DG16" s="47"/>
      <c r="DH16" s="48">
        <f t="shared" si="6"/>
        <v>0</v>
      </c>
      <c r="DJ16" s="63"/>
      <c r="DK16" s="27"/>
      <c r="DL16" s="43"/>
      <c r="DM16" s="43"/>
      <c r="DN16" s="43"/>
      <c r="DO16" s="47"/>
      <c r="DP16" s="47"/>
      <c r="DQ16" s="47"/>
      <c r="DR16" s="47"/>
      <c r="DS16" s="47"/>
      <c r="DT16" s="47"/>
      <c r="DU16" s="47"/>
      <c r="DV16" s="48">
        <f t="shared" si="7"/>
        <v>0</v>
      </c>
      <c r="DX16" s="63"/>
      <c r="DY16" s="27"/>
      <c r="DZ16" s="43"/>
      <c r="EA16" s="43"/>
      <c r="EB16" s="43"/>
      <c r="EC16" s="47"/>
      <c r="ED16" s="47"/>
      <c r="EE16" s="47"/>
      <c r="EF16" s="47"/>
      <c r="EG16" s="47"/>
      <c r="EH16" s="47"/>
      <c r="EI16" s="47"/>
      <c r="EJ16" s="48">
        <f t="shared" si="8"/>
        <v>0</v>
      </c>
      <c r="EL16" s="63"/>
      <c r="EM16" s="27"/>
      <c r="EN16" s="43"/>
      <c r="EO16" s="43"/>
      <c r="EP16" s="43"/>
      <c r="EQ16" s="47"/>
      <c r="ER16" s="47"/>
      <c r="ES16" s="47"/>
      <c r="ET16" s="47"/>
      <c r="EU16" s="47"/>
      <c r="EV16" s="47"/>
      <c r="EW16" s="47"/>
      <c r="EX16" s="48">
        <f t="shared" si="9"/>
        <v>0</v>
      </c>
    </row>
    <row r="17" spans="1:154" ht="15.75" thickBot="1" x14ac:dyDescent="0.3">
      <c r="A17" s="24" t="s">
        <v>135</v>
      </c>
      <c r="B17" s="26" t="s">
        <v>18</v>
      </c>
      <c r="C17" s="203">
        <v>4402500</v>
      </c>
      <c r="D17" s="203">
        <v>4500000</v>
      </c>
      <c r="E17" s="203">
        <v>4590000</v>
      </c>
      <c r="F17" s="39"/>
      <c r="G17" s="39"/>
      <c r="H17" s="39"/>
      <c r="I17" s="39"/>
      <c r="J17" s="39"/>
      <c r="K17" s="39"/>
      <c r="L17" s="39"/>
      <c r="M17" s="124">
        <f t="shared" si="0"/>
        <v>13492500</v>
      </c>
      <c r="AD17" s="63"/>
      <c r="AE17" s="26"/>
      <c r="AF17" s="43"/>
      <c r="AG17" s="43"/>
      <c r="AH17" s="43"/>
      <c r="AI17" s="47"/>
      <c r="AJ17" s="47"/>
      <c r="AK17" s="47"/>
      <c r="AL17" s="47"/>
      <c r="AM17" s="47"/>
      <c r="AN17" s="47"/>
      <c r="AO17" s="47"/>
      <c r="AP17" s="48">
        <f t="shared" si="1"/>
        <v>0</v>
      </c>
      <c r="AR17" s="63"/>
      <c r="AS17" s="26"/>
      <c r="AT17" s="43"/>
      <c r="AU17" s="43"/>
      <c r="AV17" s="43"/>
      <c r="AW17" s="47"/>
      <c r="AX17" s="47"/>
      <c r="AY17" s="47"/>
      <c r="AZ17" s="47"/>
      <c r="BA17" s="47"/>
      <c r="BB17" s="47"/>
      <c r="BC17" s="47"/>
      <c r="BD17" s="48">
        <f t="shared" si="2"/>
        <v>0</v>
      </c>
      <c r="BF17" s="63"/>
      <c r="BG17" s="26"/>
      <c r="BH17" s="43"/>
      <c r="BI17" s="43"/>
      <c r="BJ17" s="43"/>
      <c r="BK17" s="47"/>
      <c r="BL17" s="47"/>
      <c r="BM17" s="47"/>
      <c r="BN17" s="47"/>
      <c r="BO17" s="47"/>
      <c r="BP17" s="47"/>
      <c r="BQ17" s="47"/>
      <c r="BR17" s="48">
        <f t="shared" si="3"/>
        <v>0</v>
      </c>
      <c r="BT17" s="63"/>
      <c r="BU17" s="26"/>
      <c r="BV17" s="43"/>
      <c r="BW17" s="43"/>
      <c r="BX17" s="43"/>
      <c r="BY17" s="47"/>
      <c r="BZ17" s="47"/>
      <c r="CA17" s="47"/>
      <c r="CB17" s="47"/>
      <c r="CC17" s="47"/>
      <c r="CD17" s="47"/>
      <c r="CE17" s="47"/>
      <c r="CF17" s="48">
        <f t="shared" si="4"/>
        <v>0</v>
      </c>
      <c r="CH17" s="63"/>
      <c r="CI17" s="26"/>
      <c r="CJ17" s="43"/>
      <c r="CK17" s="43"/>
      <c r="CL17" s="43"/>
      <c r="CM17" s="47"/>
      <c r="CN17" s="47"/>
      <c r="CO17" s="47"/>
      <c r="CP17" s="47"/>
      <c r="CQ17" s="47"/>
      <c r="CR17" s="47"/>
      <c r="CS17" s="47"/>
      <c r="CT17" s="48">
        <f t="shared" si="5"/>
        <v>0</v>
      </c>
      <c r="CV17" s="63"/>
      <c r="CW17" s="26"/>
      <c r="CX17" s="43"/>
      <c r="CY17" s="43"/>
      <c r="CZ17" s="43"/>
      <c r="DA17" s="47"/>
      <c r="DB17" s="47"/>
      <c r="DC17" s="47"/>
      <c r="DD17" s="47"/>
      <c r="DE17" s="47"/>
      <c r="DF17" s="47"/>
      <c r="DG17" s="47"/>
      <c r="DH17" s="48">
        <f t="shared" si="6"/>
        <v>0</v>
      </c>
      <c r="DJ17" s="63"/>
      <c r="DK17" s="26"/>
      <c r="DL17" s="43"/>
      <c r="DM17" s="43"/>
      <c r="DN17" s="43"/>
      <c r="DO17" s="47"/>
      <c r="DP17" s="47"/>
      <c r="DQ17" s="47"/>
      <c r="DR17" s="47"/>
      <c r="DS17" s="47"/>
      <c r="DT17" s="47"/>
      <c r="DU17" s="47"/>
      <c r="DV17" s="48">
        <f t="shared" si="7"/>
        <v>0</v>
      </c>
      <c r="DX17" s="63"/>
      <c r="DY17" s="26"/>
      <c r="DZ17" s="43"/>
      <c r="EA17" s="43"/>
      <c r="EB17" s="43"/>
      <c r="EC17" s="47"/>
      <c r="ED17" s="47"/>
      <c r="EE17" s="47"/>
      <c r="EF17" s="47"/>
      <c r="EG17" s="47"/>
      <c r="EH17" s="47"/>
      <c r="EI17" s="47"/>
      <c r="EJ17" s="48">
        <f t="shared" si="8"/>
        <v>0</v>
      </c>
      <c r="EL17" s="63"/>
      <c r="EM17" s="26"/>
      <c r="EN17" s="43"/>
      <c r="EO17" s="43"/>
      <c r="EP17" s="43"/>
      <c r="EQ17" s="47"/>
      <c r="ER17" s="47"/>
      <c r="ES17" s="47"/>
      <c r="ET17" s="47"/>
      <c r="EU17" s="47"/>
      <c r="EV17" s="47"/>
      <c r="EW17" s="47"/>
      <c r="EX17" s="48">
        <f t="shared" si="9"/>
        <v>0</v>
      </c>
    </row>
    <row r="18" spans="1:154" ht="15.75" thickBot="1" x14ac:dyDescent="0.3">
      <c r="A18" s="24" t="s">
        <v>136</v>
      </c>
      <c r="B18" s="26" t="s">
        <v>14</v>
      </c>
      <c r="C18" s="203">
        <v>1685903</v>
      </c>
      <c r="D18" s="203">
        <v>1720000</v>
      </c>
      <c r="E18" s="203">
        <v>1754000</v>
      </c>
      <c r="F18" s="39"/>
      <c r="G18" s="39"/>
      <c r="H18" s="39"/>
      <c r="I18" s="39"/>
      <c r="J18" s="39"/>
      <c r="K18" s="39"/>
      <c r="L18" s="39"/>
      <c r="M18" s="124">
        <f t="shared" si="0"/>
        <v>5159903</v>
      </c>
      <c r="AD18" s="63"/>
      <c r="AE18" s="37"/>
      <c r="AF18" s="43"/>
      <c r="AG18" s="43"/>
      <c r="AH18" s="43"/>
      <c r="AI18" s="47"/>
      <c r="AJ18" s="47"/>
      <c r="AK18" s="47"/>
      <c r="AL18" s="47"/>
      <c r="AM18" s="47"/>
      <c r="AN18" s="47"/>
      <c r="AO18" s="47"/>
      <c r="AP18" s="48">
        <f t="shared" si="1"/>
        <v>0</v>
      </c>
      <c r="AR18" s="63"/>
      <c r="AS18" s="37"/>
      <c r="AT18" s="43"/>
      <c r="AU18" s="43"/>
      <c r="AV18" s="43"/>
      <c r="AW18" s="47"/>
      <c r="AX18" s="47"/>
      <c r="AY18" s="47"/>
      <c r="AZ18" s="47"/>
      <c r="BA18" s="47"/>
      <c r="BB18" s="47"/>
      <c r="BC18" s="47"/>
      <c r="BD18" s="48">
        <f t="shared" si="2"/>
        <v>0</v>
      </c>
      <c r="BF18" s="63"/>
      <c r="BG18" s="37"/>
      <c r="BH18" s="43"/>
      <c r="BI18" s="43"/>
      <c r="BJ18" s="43"/>
      <c r="BK18" s="47"/>
      <c r="BL18" s="47"/>
      <c r="BM18" s="47"/>
      <c r="BN18" s="47"/>
      <c r="BO18" s="47"/>
      <c r="BP18" s="47"/>
      <c r="BQ18" s="47"/>
      <c r="BR18" s="48">
        <f t="shared" si="3"/>
        <v>0</v>
      </c>
      <c r="BT18" s="63"/>
      <c r="BU18" s="37"/>
      <c r="BV18" s="43"/>
      <c r="BW18" s="43"/>
      <c r="BX18" s="43"/>
      <c r="BY18" s="47"/>
      <c r="BZ18" s="47"/>
      <c r="CA18" s="47"/>
      <c r="CB18" s="47"/>
      <c r="CC18" s="47"/>
      <c r="CD18" s="47"/>
      <c r="CE18" s="47"/>
      <c r="CF18" s="48">
        <f t="shared" si="4"/>
        <v>0</v>
      </c>
      <c r="CH18" s="63"/>
      <c r="CI18" s="37"/>
      <c r="CJ18" s="43"/>
      <c r="CK18" s="43"/>
      <c r="CL18" s="43"/>
      <c r="CM18" s="47"/>
      <c r="CN18" s="47"/>
      <c r="CO18" s="47"/>
      <c r="CP18" s="47"/>
      <c r="CQ18" s="47"/>
      <c r="CR18" s="47"/>
      <c r="CS18" s="47"/>
      <c r="CT18" s="48">
        <f t="shared" si="5"/>
        <v>0</v>
      </c>
      <c r="CV18" s="63"/>
      <c r="CW18" s="37"/>
      <c r="CX18" s="43"/>
      <c r="CY18" s="43"/>
      <c r="CZ18" s="43"/>
      <c r="DA18" s="47"/>
      <c r="DB18" s="47"/>
      <c r="DC18" s="47"/>
      <c r="DD18" s="47"/>
      <c r="DE18" s="47"/>
      <c r="DF18" s="47"/>
      <c r="DG18" s="47"/>
      <c r="DH18" s="48">
        <f t="shared" si="6"/>
        <v>0</v>
      </c>
      <c r="DJ18" s="63"/>
      <c r="DK18" s="37"/>
      <c r="DL18" s="43"/>
      <c r="DM18" s="43"/>
      <c r="DN18" s="43"/>
      <c r="DO18" s="47"/>
      <c r="DP18" s="47"/>
      <c r="DQ18" s="47"/>
      <c r="DR18" s="47"/>
      <c r="DS18" s="47"/>
      <c r="DT18" s="47"/>
      <c r="DU18" s="47"/>
      <c r="DV18" s="48">
        <f t="shared" si="7"/>
        <v>0</v>
      </c>
      <c r="DX18" s="63"/>
      <c r="DY18" s="37"/>
      <c r="DZ18" s="43"/>
      <c r="EA18" s="43"/>
      <c r="EB18" s="43"/>
      <c r="EC18" s="47"/>
      <c r="ED18" s="47"/>
      <c r="EE18" s="47"/>
      <c r="EF18" s="47"/>
      <c r="EG18" s="47"/>
      <c r="EH18" s="47"/>
      <c r="EI18" s="47"/>
      <c r="EJ18" s="48">
        <f t="shared" si="8"/>
        <v>0</v>
      </c>
      <c r="EL18" s="63"/>
      <c r="EM18" s="37"/>
      <c r="EN18" s="43"/>
      <c r="EO18" s="43"/>
      <c r="EP18" s="43"/>
      <c r="EQ18" s="47"/>
      <c r="ER18" s="47"/>
      <c r="ES18" s="47"/>
      <c r="ET18" s="47"/>
      <c r="EU18" s="47"/>
      <c r="EV18" s="47"/>
      <c r="EW18" s="47"/>
      <c r="EX18" s="48">
        <f t="shared" si="9"/>
        <v>0</v>
      </c>
    </row>
    <row r="19" spans="1:154" x14ac:dyDescent="0.25">
      <c r="A19" s="24" t="s">
        <v>137</v>
      </c>
      <c r="B19" s="26" t="s">
        <v>6</v>
      </c>
      <c r="C19" s="203">
        <v>825000</v>
      </c>
      <c r="D19" s="203">
        <v>841000</v>
      </c>
      <c r="E19" s="203">
        <v>860000</v>
      </c>
      <c r="F19" s="39"/>
      <c r="G19" s="39"/>
      <c r="H19" s="39"/>
      <c r="I19" s="39"/>
      <c r="J19" s="39"/>
      <c r="K19" s="39"/>
      <c r="L19" s="39"/>
      <c r="M19" s="124">
        <f t="shared" si="0"/>
        <v>2526000</v>
      </c>
      <c r="AD19" s="63"/>
      <c r="AE19" s="27"/>
      <c r="AF19" s="43"/>
      <c r="AG19" s="43"/>
      <c r="AH19" s="43"/>
      <c r="AI19" s="47"/>
      <c r="AJ19" s="47"/>
      <c r="AK19" s="47"/>
      <c r="AL19" s="47"/>
      <c r="AM19" s="47"/>
      <c r="AN19" s="47"/>
      <c r="AO19" s="47"/>
      <c r="AP19" s="48">
        <f t="shared" si="1"/>
        <v>0</v>
      </c>
      <c r="AR19" s="63"/>
      <c r="AS19" s="27"/>
      <c r="AT19" s="43"/>
      <c r="AU19" s="43"/>
      <c r="AV19" s="43"/>
      <c r="AW19" s="47"/>
      <c r="AX19" s="47"/>
      <c r="AY19" s="47"/>
      <c r="AZ19" s="47"/>
      <c r="BA19" s="47"/>
      <c r="BB19" s="47"/>
      <c r="BC19" s="47"/>
      <c r="BD19" s="48">
        <f t="shared" si="2"/>
        <v>0</v>
      </c>
      <c r="BF19" s="63"/>
      <c r="BG19" s="27"/>
      <c r="BH19" s="43"/>
      <c r="BI19" s="43"/>
      <c r="BJ19" s="43"/>
      <c r="BK19" s="47"/>
      <c r="BL19" s="47"/>
      <c r="BM19" s="47"/>
      <c r="BN19" s="47"/>
      <c r="BO19" s="47"/>
      <c r="BP19" s="47"/>
      <c r="BQ19" s="47"/>
      <c r="BR19" s="48">
        <f t="shared" si="3"/>
        <v>0</v>
      </c>
      <c r="BT19" s="63"/>
      <c r="BU19" s="27"/>
      <c r="BV19" s="43"/>
      <c r="BW19" s="43"/>
      <c r="BX19" s="43"/>
      <c r="BY19" s="47"/>
      <c r="BZ19" s="47"/>
      <c r="CA19" s="47"/>
      <c r="CB19" s="47"/>
      <c r="CC19" s="47"/>
      <c r="CD19" s="47"/>
      <c r="CE19" s="47"/>
      <c r="CF19" s="48">
        <f t="shared" si="4"/>
        <v>0</v>
      </c>
      <c r="CH19" s="63"/>
      <c r="CI19" s="27"/>
      <c r="CJ19" s="43"/>
      <c r="CK19" s="43"/>
      <c r="CL19" s="43"/>
      <c r="CM19" s="47"/>
      <c r="CN19" s="47"/>
      <c r="CO19" s="47"/>
      <c r="CP19" s="47"/>
      <c r="CQ19" s="47"/>
      <c r="CR19" s="47"/>
      <c r="CS19" s="47"/>
      <c r="CT19" s="48">
        <f t="shared" si="5"/>
        <v>0</v>
      </c>
      <c r="CV19" s="63"/>
      <c r="CW19" s="27"/>
      <c r="CX19" s="43"/>
      <c r="CY19" s="43"/>
      <c r="CZ19" s="43"/>
      <c r="DA19" s="47"/>
      <c r="DB19" s="47"/>
      <c r="DC19" s="47"/>
      <c r="DD19" s="47"/>
      <c r="DE19" s="47"/>
      <c r="DF19" s="47"/>
      <c r="DG19" s="47"/>
      <c r="DH19" s="48">
        <f t="shared" si="6"/>
        <v>0</v>
      </c>
      <c r="DJ19" s="63"/>
      <c r="DK19" s="27"/>
      <c r="DL19" s="43"/>
      <c r="DM19" s="43"/>
      <c r="DN19" s="43"/>
      <c r="DO19" s="47"/>
      <c r="DP19" s="47"/>
      <c r="DQ19" s="47"/>
      <c r="DR19" s="47"/>
      <c r="DS19" s="47"/>
      <c r="DT19" s="47"/>
      <c r="DU19" s="47"/>
      <c r="DV19" s="48">
        <f t="shared" si="7"/>
        <v>0</v>
      </c>
      <c r="DX19" s="63"/>
      <c r="DY19" s="27"/>
      <c r="DZ19" s="43"/>
      <c r="EA19" s="43"/>
      <c r="EB19" s="43"/>
      <c r="EC19" s="47"/>
      <c r="ED19" s="47"/>
      <c r="EE19" s="47"/>
      <c r="EF19" s="47"/>
      <c r="EG19" s="47"/>
      <c r="EH19" s="47"/>
      <c r="EI19" s="47"/>
      <c r="EJ19" s="48">
        <f t="shared" si="8"/>
        <v>0</v>
      </c>
      <c r="EL19" s="63"/>
      <c r="EM19" s="27"/>
      <c r="EN19" s="43"/>
      <c r="EO19" s="43"/>
      <c r="EP19" s="43"/>
      <c r="EQ19" s="47"/>
      <c r="ER19" s="47"/>
      <c r="ES19" s="47"/>
      <c r="ET19" s="47"/>
      <c r="EU19" s="47"/>
      <c r="EV19" s="47"/>
      <c r="EW19" s="47"/>
      <c r="EX19" s="48">
        <f t="shared" si="9"/>
        <v>0</v>
      </c>
    </row>
    <row r="20" spans="1:154" hidden="1" x14ac:dyDescent="0.25">
      <c r="A20" s="24" t="s">
        <v>138</v>
      </c>
      <c r="B20" s="26" t="s">
        <v>18</v>
      </c>
      <c r="C20" s="203"/>
      <c r="D20" s="39">
        <f>C20*(1+Pressupostos!$B$17)</f>
        <v>0</v>
      </c>
      <c r="E20" s="39">
        <f>D20*(1+Pressupostos!$B$18)</f>
        <v>0</v>
      </c>
      <c r="F20" s="39">
        <f>E20*(1+Pressupostos!$B$19)</f>
        <v>0</v>
      </c>
      <c r="G20" s="39">
        <f>F20*(1+Pressupostos!$B$20)</f>
        <v>0</v>
      </c>
      <c r="H20" s="39">
        <f>G20*(1+Pressupostos!$B$21)</f>
        <v>0</v>
      </c>
      <c r="I20" s="39">
        <f>H20*(1+Pressupostos!$B$22)</f>
        <v>0</v>
      </c>
      <c r="J20" s="39">
        <f>I20*(1+Pressupostos!$B$23)</f>
        <v>0</v>
      </c>
      <c r="K20" s="39">
        <f>J20*(1+Pressupostos!$B$24)</f>
        <v>0</v>
      </c>
      <c r="L20" s="39">
        <f>K20*(1+Pressupostos!$B$25)</f>
        <v>0</v>
      </c>
      <c r="M20" s="124">
        <f t="shared" si="0"/>
        <v>0</v>
      </c>
      <c r="AD20" s="67"/>
      <c r="AE20" s="27"/>
      <c r="AF20" s="43"/>
      <c r="AG20" s="43"/>
      <c r="AH20" s="43"/>
      <c r="AI20" s="47"/>
      <c r="AJ20" s="47"/>
      <c r="AK20" s="47"/>
      <c r="AL20" s="47"/>
      <c r="AM20" s="47"/>
      <c r="AN20" s="47"/>
      <c r="AO20" s="47"/>
      <c r="AP20" s="48"/>
      <c r="AR20" s="67"/>
      <c r="AS20" s="27"/>
      <c r="AT20" s="43"/>
      <c r="AU20" s="43"/>
      <c r="AV20" s="43"/>
      <c r="AW20" s="47"/>
      <c r="AX20" s="47"/>
      <c r="AY20" s="47"/>
      <c r="AZ20" s="47"/>
      <c r="BA20" s="47"/>
      <c r="BB20" s="47"/>
      <c r="BC20" s="47"/>
      <c r="BD20" s="48"/>
      <c r="BF20" s="67"/>
      <c r="BG20" s="27"/>
      <c r="BH20" s="43"/>
      <c r="BI20" s="43"/>
      <c r="BJ20" s="43"/>
      <c r="BK20" s="47"/>
      <c r="BL20" s="47"/>
      <c r="BM20" s="47"/>
      <c r="BN20" s="47"/>
      <c r="BO20" s="47"/>
      <c r="BP20" s="47"/>
      <c r="BQ20" s="47"/>
      <c r="BR20" s="48"/>
      <c r="BT20" s="67"/>
      <c r="BU20" s="27"/>
      <c r="BV20" s="43"/>
      <c r="BW20" s="43"/>
      <c r="BX20" s="43"/>
      <c r="BY20" s="47"/>
      <c r="BZ20" s="47"/>
      <c r="CA20" s="47"/>
      <c r="CB20" s="47"/>
      <c r="CC20" s="47"/>
      <c r="CD20" s="47"/>
      <c r="CE20" s="47"/>
      <c r="CF20" s="48"/>
      <c r="CH20" s="67"/>
      <c r="CI20" s="27"/>
      <c r="CJ20" s="43"/>
      <c r="CK20" s="43"/>
      <c r="CL20" s="43"/>
      <c r="CM20" s="47"/>
      <c r="CN20" s="47"/>
      <c r="CO20" s="47"/>
      <c r="CP20" s="47"/>
      <c r="CQ20" s="47"/>
      <c r="CR20" s="47"/>
      <c r="CS20" s="47"/>
      <c r="CT20" s="48"/>
      <c r="CV20" s="67"/>
      <c r="CW20" s="27"/>
      <c r="CX20" s="43"/>
      <c r="CY20" s="43"/>
      <c r="CZ20" s="43"/>
      <c r="DA20" s="47"/>
      <c r="DB20" s="47"/>
      <c r="DC20" s="47"/>
      <c r="DD20" s="47"/>
      <c r="DE20" s="47"/>
      <c r="DF20" s="47"/>
      <c r="DG20" s="47"/>
      <c r="DH20" s="48"/>
      <c r="DJ20" s="67"/>
      <c r="DK20" s="27"/>
      <c r="DL20" s="43"/>
      <c r="DM20" s="43"/>
      <c r="DN20" s="43"/>
      <c r="DO20" s="47"/>
      <c r="DP20" s="47"/>
      <c r="DQ20" s="47"/>
      <c r="DR20" s="47"/>
      <c r="DS20" s="47"/>
      <c r="DT20" s="47"/>
      <c r="DU20" s="47"/>
      <c r="DV20" s="48"/>
      <c r="DX20" s="67"/>
      <c r="DY20" s="27"/>
      <c r="DZ20" s="43"/>
      <c r="EA20" s="43"/>
      <c r="EB20" s="43"/>
      <c r="EC20" s="47"/>
      <c r="ED20" s="47"/>
      <c r="EE20" s="47"/>
      <c r="EF20" s="47"/>
      <c r="EG20" s="47"/>
      <c r="EH20" s="47"/>
      <c r="EI20" s="47"/>
      <c r="EJ20" s="48"/>
      <c r="EL20" s="67"/>
      <c r="EM20" s="27"/>
      <c r="EN20" s="43"/>
      <c r="EO20" s="43"/>
      <c r="EP20" s="43"/>
      <c r="EQ20" s="47"/>
      <c r="ER20" s="47"/>
      <c r="ES20" s="47"/>
      <c r="ET20" s="47"/>
      <c r="EU20" s="47"/>
      <c r="EV20" s="47"/>
      <c r="EW20" s="47"/>
      <c r="EX20" s="48"/>
    </row>
    <row r="21" spans="1:154" hidden="1" x14ac:dyDescent="0.25">
      <c r="A21" s="24" t="s">
        <v>139</v>
      </c>
      <c r="B21" s="26" t="s">
        <v>14</v>
      </c>
      <c r="C21" s="203"/>
      <c r="D21" s="39">
        <f>C21*(1+Pressupostos!$B$17)</f>
        <v>0</v>
      </c>
      <c r="E21" s="39">
        <f>D21*(1+Pressupostos!$B$18)</f>
        <v>0</v>
      </c>
      <c r="F21" s="39">
        <f>E21*(1+Pressupostos!$B$19)</f>
        <v>0</v>
      </c>
      <c r="G21" s="39">
        <f>F21*(1+Pressupostos!$B$20)</f>
        <v>0</v>
      </c>
      <c r="H21" s="39">
        <f>G21*(1+Pressupostos!$B$21)</f>
        <v>0</v>
      </c>
      <c r="I21" s="39">
        <f>H21*(1+Pressupostos!$B$22)</f>
        <v>0</v>
      </c>
      <c r="J21" s="39">
        <f>I21*(1+Pressupostos!$B$23)</f>
        <v>0</v>
      </c>
      <c r="K21" s="39">
        <f>J21*(1+Pressupostos!$B$24)</f>
        <v>0</v>
      </c>
      <c r="L21" s="39">
        <f>K21*(1+Pressupostos!$B$25)</f>
        <v>0</v>
      </c>
      <c r="M21" s="124">
        <f t="shared" si="0"/>
        <v>0</v>
      </c>
      <c r="AD21" s="24"/>
      <c r="AE21" s="26"/>
      <c r="AF21" s="43"/>
      <c r="AG21" s="43"/>
      <c r="AH21" s="43"/>
      <c r="AI21" s="47"/>
      <c r="AJ21" s="47"/>
      <c r="AK21" s="47"/>
      <c r="AL21" s="47"/>
      <c r="AM21" s="47"/>
      <c r="AN21" s="47"/>
      <c r="AO21" s="47"/>
      <c r="AP21" s="48">
        <f t="shared" ref="AP21:AP87" si="10">SUM(AF21:AO21)</f>
        <v>0</v>
      </c>
      <c r="AR21" s="24"/>
      <c r="AS21" s="26"/>
      <c r="AT21" s="43"/>
      <c r="AU21" s="43"/>
      <c r="AV21" s="43"/>
      <c r="AW21" s="47"/>
      <c r="AX21" s="47"/>
      <c r="AY21" s="47"/>
      <c r="AZ21" s="47"/>
      <c r="BA21" s="47"/>
      <c r="BB21" s="47"/>
      <c r="BC21" s="47"/>
      <c r="BD21" s="48">
        <f t="shared" ref="BD21:BD87" si="11">SUM(AT21:BC21)</f>
        <v>0</v>
      </c>
      <c r="BF21" s="24"/>
      <c r="BG21" s="26"/>
      <c r="BH21" s="43"/>
      <c r="BI21" s="43"/>
      <c r="BJ21" s="43"/>
      <c r="BK21" s="47"/>
      <c r="BL21" s="47"/>
      <c r="BM21" s="47"/>
      <c r="BN21" s="47"/>
      <c r="BO21" s="47"/>
      <c r="BP21" s="47"/>
      <c r="BQ21" s="47"/>
      <c r="BR21" s="48">
        <f t="shared" ref="BR21:BR87" si="12">SUM(BH21:BQ21)</f>
        <v>0</v>
      </c>
      <c r="BT21" s="24"/>
      <c r="BU21" s="26"/>
      <c r="BV21" s="43"/>
      <c r="BW21" s="43"/>
      <c r="BX21" s="43"/>
      <c r="BY21" s="47"/>
      <c r="BZ21" s="47"/>
      <c r="CA21" s="47"/>
      <c r="CB21" s="47"/>
      <c r="CC21" s="47"/>
      <c r="CD21" s="47"/>
      <c r="CE21" s="47"/>
      <c r="CF21" s="48">
        <f t="shared" ref="CF21:CF87" si="13">SUM(BV21:CE21)</f>
        <v>0</v>
      </c>
      <c r="CH21" s="24"/>
      <c r="CI21" s="26"/>
      <c r="CJ21" s="43"/>
      <c r="CK21" s="43"/>
      <c r="CL21" s="43"/>
      <c r="CM21" s="47"/>
      <c r="CN21" s="47"/>
      <c r="CO21" s="47"/>
      <c r="CP21" s="47"/>
      <c r="CQ21" s="47"/>
      <c r="CR21" s="47"/>
      <c r="CS21" s="47"/>
      <c r="CT21" s="48">
        <f t="shared" ref="CT21:CT87" si="14">SUM(CJ21:CS21)</f>
        <v>0</v>
      </c>
      <c r="CV21" s="24"/>
      <c r="CW21" s="26"/>
      <c r="CX21" s="43"/>
      <c r="CY21" s="43"/>
      <c r="CZ21" s="43"/>
      <c r="DA21" s="47"/>
      <c r="DB21" s="47"/>
      <c r="DC21" s="47"/>
      <c r="DD21" s="47"/>
      <c r="DE21" s="47"/>
      <c r="DF21" s="47"/>
      <c r="DG21" s="47"/>
      <c r="DH21" s="48">
        <f t="shared" ref="DH21:DH87" si="15">SUM(CX21:DG21)</f>
        <v>0</v>
      </c>
      <c r="DJ21" s="24"/>
      <c r="DK21" s="26"/>
      <c r="DL21" s="43"/>
      <c r="DM21" s="43"/>
      <c r="DN21" s="43"/>
      <c r="DO21" s="47"/>
      <c r="DP21" s="47"/>
      <c r="DQ21" s="47"/>
      <c r="DR21" s="47"/>
      <c r="DS21" s="47"/>
      <c r="DT21" s="47"/>
      <c r="DU21" s="47"/>
      <c r="DV21" s="48">
        <f t="shared" ref="DV21:DV87" si="16">SUM(DL21:DU21)</f>
        <v>0</v>
      </c>
      <c r="DX21" s="24"/>
      <c r="DY21" s="26"/>
      <c r="DZ21" s="43"/>
      <c r="EA21" s="43"/>
      <c r="EB21" s="43"/>
      <c r="EC21" s="47"/>
      <c r="ED21" s="47"/>
      <c r="EE21" s="47"/>
      <c r="EF21" s="47"/>
      <c r="EG21" s="47"/>
      <c r="EH21" s="47"/>
      <c r="EI21" s="47"/>
      <c r="EJ21" s="48">
        <f t="shared" ref="EJ21:EJ87" si="17">SUM(DZ21:EI21)</f>
        <v>0</v>
      </c>
      <c r="EL21" s="24"/>
      <c r="EM21" s="26"/>
      <c r="EN21" s="43"/>
      <c r="EO21" s="43"/>
      <c r="EP21" s="43"/>
      <c r="EQ21" s="47"/>
      <c r="ER21" s="47"/>
      <c r="ES21" s="47"/>
      <c r="ET21" s="47"/>
      <c r="EU21" s="47"/>
      <c r="EV21" s="47"/>
      <c r="EW21" s="47"/>
      <c r="EX21" s="48">
        <f t="shared" ref="EX21:EX87" si="18">SUM(EN21:EW21)</f>
        <v>0</v>
      </c>
    </row>
    <row r="22" spans="1:154" hidden="1" x14ac:dyDescent="0.25">
      <c r="A22" s="24" t="s">
        <v>140</v>
      </c>
      <c r="B22" s="26" t="s">
        <v>6</v>
      </c>
      <c r="C22" s="203"/>
      <c r="D22" s="39">
        <f>C22*(1+Pressupostos!$B$17)</f>
        <v>0</v>
      </c>
      <c r="E22" s="39">
        <f>D22*(1+Pressupostos!$B$18)</f>
        <v>0</v>
      </c>
      <c r="F22" s="39">
        <f>E22*(1+Pressupostos!$B$19)</f>
        <v>0</v>
      </c>
      <c r="G22" s="39">
        <f>F22*(1+Pressupostos!$B$20)</f>
        <v>0</v>
      </c>
      <c r="H22" s="39">
        <f>G22*(1+Pressupostos!$B$21)</f>
        <v>0</v>
      </c>
      <c r="I22" s="39">
        <f>H22*(1+Pressupostos!$B$22)</f>
        <v>0</v>
      </c>
      <c r="J22" s="39">
        <f>I22*(1+Pressupostos!$B$23)</f>
        <v>0</v>
      </c>
      <c r="K22" s="39">
        <f>J22*(1+Pressupostos!$B$24)</f>
        <v>0</v>
      </c>
      <c r="L22" s="39">
        <f>K22*(1+Pressupostos!$B$25)</f>
        <v>0</v>
      </c>
      <c r="M22" s="124">
        <f t="shared" si="0"/>
        <v>0</v>
      </c>
      <c r="AD22" s="24"/>
      <c r="AE22" s="37"/>
      <c r="AF22" s="43"/>
      <c r="AG22" s="43"/>
      <c r="AH22" s="43"/>
      <c r="AI22" s="47"/>
      <c r="AJ22" s="47"/>
      <c r="AK22" s="47"/>
      <c r="AL22" s="47"/>
      <c r="AM22" s="47"/>
      <c r="AN22" s="47"/>
      <c r="AO22" s="47"/>
      <c r="AP22" s="48">
        <f t="shared" si="10"/>
        <v>0</v>
      </c>
      <c r="AR22" s="24"/>
      <c r="AS22" s="37"/>
      <c r="AT22" s="43"/>
      <c r="AU22" s="43"/>
      <c r="AV22" s="43"/>
      <c r="AW22" s="47"/>
      <c r="AX22" s="47"/>
      <c r="AY22" s="47"/>
      <c r="AZ22" s="47"/>
      <c r="BA22" s="47"/>
      <c r="BB22" s="47"/>
      <c r="BC22" s="47"/>
      <c r="BD22" s="48">
        <f t="shared" si="11"/>
        <v>0</v>
      </c>
      <c r="BF22" s="24"/>
      <c r="BG22" s="37"/>
      <c r="BH22" s="43"/>
      <c r="BI22" s="43"/>
      <c r="BJ22" s="43"/>
      <c r="BK22" s="47"/>
      <c r="BL22" s="47"/>
      <c r="BM22" s="47"/>
      <c r="BN22" s="47"/>
      <c r="BO22" s="47"/>
      <c r="BP22" s="47"/>
      <c r="BQ22" s="47"/>
      <c r="BR22" s="48">
        <f t="shared" si="12"/>
        <v>0</v>
      </c>
      <c r="BT22" s="24"/>
      <c r="BU22" s="37"/>
      <c r="BV22" s="43"/>
      <c r="BW22" s="43"/>
      <c r="BX22" s="43"/>
      <c r="BY22" s="47"/>
      <c r="BZ22" s="47"/>
      <c r="CA22" s="47"/>
      <c r="CB22" s="47"/>
      <c r="CC22" s="47"/>
      <c r="CD22" s="47"/>
      <c r="CE22" s="47"/>
      <c r="CF22" s="48">
        <f t="shared" si="13"/>
        <v>0</v>
      </c>
      <c r="CH22" s="24"/>
      <c r="CI22" s="37"/>
      <c r="CJ22" s="43"/>
      <c r="CK22" s="43"/>
      <c r="CL22" s="43"/>
      <c r="CM22" s="47"/>
      <c r="CN22" s="47"/>
      <c r="CO22" s="47"/>
      <c r="CP22" s="47"/>
      <c r="CQ22" s="47"/>
      <c r="CR22" s="47"/>
      <c r="CS22" s="47"/>
      <c r="CT22" s="48">
        <f t="shared" si="14"/>
        <v>0</v>
      </c>
      <c r="CV22" s="24"/>
      <c r="CW22" s="37"/>
      <c r="CX22" s="43"/>
      <c r="CY22" s="43"/>
      <c r="CZ22" s="43"/>
      <c r="DA22" s="47"/>
      <c r="DB22" s="47"/>
      <c r="DC22" s="47"/>
      <c r="DD22" s="47"/>
      <c r="DE22" s="47"/>
      <c r="DF22" s="47"/>
      <c r="DG22" s="47"/>
      <c r="DH22" s="48">
        <f t="shared" si="15"/>
        <v>0</v>
      </c>
      <c r="DJ22" s="24"/>
      <c r="DK22" s="37"/>
      <c r="DL22" s="43"/>
      <c r="DM22" s="43"/>
      <c r="DN22" s="43"/>
      <c r="DO22" s="47"/>
      <c r="DP22" s="47"/>
      <c r="DQ22" s="47"/>
      <c r="DR22" s="47"/>
      <c r="DS22" s="47"/>
      <c r="DT22" s="47"/>
      <c r="DU22" s="47"/>
      <c r="DV22" s="48">
        <f t="shared" si="16"/>
        <v>0</v>
      </c>
      <c r="DX22" s="24"/>
      <c r="DY22" s="37"/>
      <c r="DZ22" s="43"/>
      <c r="EA22" s="43"/>
      <c r="EB22" s="43"/>
      <c r="EC22" s="47"/>
      <c r="ED22" s="47"/>
      <c r="EE22" s="47"/>
      <c r="EF22" s="47"/>
      <c r="EG22" s="47"/>
      <c r="EH22" s="47"/>
      <c r="EI22" s="47"/>
      <c r="EJ22" s="48">
        <f t="shared" si="17"/>
        <v>0</v>
      </c>
      <c r="EL22" s="24"/>
      <c r="EM22" s="37"/>
      <c r="EN22" s="43"/>
      <c r="EO22" s="43"/>
      <c r="EP22" s="43"/>
      <c r="EQ22" s="47"/>
      <c r="ER22" s="47"/>
      <c r="ES22" s="47"/>
      <c r="ET22" s="47"/>
      <c r="EU22" s="47"/>
      <c r="EV22" s="47"/>
      <c r="EW22" s="47"/>
      <c r="EX22" s="48">
        <f t="shared" si="18"/>
        <v>0</v>
      </c>
    </row>
    <row r="23" spans="1:154" hidden="1" x14ac:dyDescent="0.25">
      <c r="A23" s="24" t="s">
        <v>141</v>
      </c>
      <c r="B23" s="26" t="s">
        <v>18</v>
      </c>
      <c r="C23" s="203"/>
      <c r="D23" s="39">
        <f>C23*(1+Pressupostos!$B$17)</f>
        <v>0</v>
      </c>
      <c r="E23" s="39">
        <f>D23*(1+Pressupostos!$B$18)</f>
        <v>0</v>
      </c>
      <c r="F23" s="39">
        <f>E23*(1+Pressupostos!$B$19)</f>
        <v>0</v>
      </c>
      <c r="G23" s="39">
        <f>F23*(1+Pressupostos!$B$20)</f>
        <v>0</v>
      </c>
      <c r="H23" s="39">
        <f>G23*(1+Pressupostos!$B$21)</f>
        <v>0</v>
      </c>
      <c r="I23" s="39">
        <f>H23*(1+Pressupostos!$B$22)</f>
        <v>0</v>
      </c>
      <c r="J23" s="39">
        <f>I23*(1+Pressupostos!$B$23)</f>
        <v>0</v>
      </c>
      <c r="K23" s="39">
        <f>J23*(1+Pressupostos!$B$24)</f>
        <v>0</v>
      </c>
      <c r="L23" s="39">
        <f>K23*(1+Pressupostos!$B$25)</f>
        <v>0</v>
      </c>
      <c r="M23" s="124">
        <f t="shared" si="0"/>
        <v>0</v>
      </c>
      <c r="AD23" s="24"/>
      <c r="AE23" s="27"/>
      <c r="AF23" s="43"/>
      <c r="AG23" s="43"/>
      <c r="AH23" s="43"/>
      <c r="AI23" s="47"/>
      <c r="AJ23" s="47"/>
      <c r="AK23" s="47"/>
      <c r="AL23" s="47"/>
      <c r="AM23" s="47"/>
      <c r="AN23" s="47"/>
      <c r="AO23" s="47"/>
      <c r="AP23" s="48">
        <f t="shared" si="10"/>
        <v>0</v>
      </c>
      <c r="AR23" s="24"/>
      <c r="AS23" s="27"/>
      <c r="AT23" s="43"/>
      <c r="AU23" s="43"/>
      <c r="AV23" s="43"/>
      <c r="AW23" s="47"/>
      <c r="AX23" s="47"/>
      <c r="AY23" s="47"/>
      <c r="AZ23" s="47"/>
      <c r="BA23" s="47"/>
      <c r="BB23" s="47"/>
      <c r="BC23" s="47"/>
      <c r="BD23" s="48">
        <f t="shared" si="11"/>
        <v>0</v>
      </c>
      <c r="BF23" s="24"/>
      <c r="BG23" s="27"/>
      <c r="BH23" s="43"/>
      <c r="BI23" s="43"/>
      <c r="BJ23" s="43"/>
      <c r="BK23" s="47"/>
      <c r="BL23" s="47"/>
      <c r="BM23" s="47"/>
      <c r="BN23" s="47"/>
      <c r="BO23" s="47"/>
      <c r="BP23" s="47"/>
      <c r="BQ23" s="47"/>
      <c r="BR23" s="48">
        <f t="shared" si="12"/>
        <v>0</v>
      </c>
      <c r="BT23" s="24"/>
      <c r="BU23" s="27"/>
      <c r="BV23" s="43"/>
      <c r="BW23" s="43"/>
      <c r="BX23" s="43"/>
      <c r="BY23" s="47"/>
      <c r="BZ23" s="47"/>
      <c r="CA23" s="47"/>
      <c r="CB23" s="47"/>
      <c r="CC23" s="47"/>
      <c r="CD23" s="47"/>
      <c r="CE23" s="47"/>
      <c r="CF23" s="48">
        <f t="shared" si="13"/>
        <v>0</v>
      </c>
      <c r="CH23" s="24"/>
      <c r="CI23" s="27"/>
      <c r="CJ23" s="43"/>
      <c r="CK23" s="43"/>
      <c r="CL23" s="43"/>
      <c r="CM23" s="47"/>
      <c r="CN23" s="47"/>
      <c r="CO23" s="47"/>
      <c r="CP23" s="47"/>
      <c r="CQ23" s="47"/>
      <c r="CR23" s="47"/>
      <c r="CS23" s="47"/>
      <c r="CT23" s="48">
        <f t="shared" si="14"/>
        <v>0</v>
      </c>
      <c r="CV23" s="24"/>
      <c r="CW23" s="27"/>
      <c r="CX23" s="43"/>
      <c r="CY23" s="43"/>
      <c r="CZ23" s="43"/>
      <c r="DA23" s="47"/>
      <c r="DB23" s="47"/>
      <c r="DC23" s="47"/>
      <c r="DD23" s="47"/>
      <c r="DE23" s="47"/>
      <c r="DF23" s="47"/>
      <c r="DG23" s="47"/>
      <c r="DH23" s="48">
        <f t="shared" si="15"/>
        <v>0</v>
      </c>
      <c r="DJ23" s="24"/>
      <c r="DK23" s="27"/>
      <c r="DL23" s="43"/>
      <c r="DM23" s="43"/>
      <c r="DN23" s="43"/>
      <c r="DO23" s="47"/>
      <c r="DP23" s="47"/>
      <c r="DQ23" s="47"/>
      <c r="DR23" s="47"/>
      <c r="DS23" s="47"/>
      <c r="DT23" s="47"/>
      <c r="DU23" s="47"/>
      <c r="DV23" s="48">
        <f t="shared" si="16"/>
        <v>0</v>
      </c>
      <c r="DX23" s="24"/>
      <c r="DY23" s="27"/>
      <c r="DZ23" s="43"/>
      <c r="EA23" s="43"/>
      <c r="EB23" s="43"/>
      <c r="EC23" s="47"/>
      <c r="ED23" s="47"/>
      <c r="EE23" s="47"/>
      <c r="EF23" s="47"/>
      <c r="EG23" s="47"/>
      <c r="EH23" s="47"/>
      <c r="EI23" s="47"/>
      <c r="EJ23" s="48">
        <f t="shared" si="17"/>
        <v>0</v>
      </c>
      <c r="EL23" s="24"/>
      <c r="EM23" s="27"/>
      <c r="EN23" s="43"/>
      <c r="EO23" s="43"/>
      <c r="EP23" s="43"/>
      <c r="EQ23" s="47"/>
      <c r="ER23" s="47"/>
      <c r="ES23" s="47"/>
      <c r="ET23" s="47"/>
      <c r="EU23" s="47"/>
      <c r="EV23" s="47"/>
      <c r="EW23" s="47"/>
      <c r="EX23" s="48">
        <f t="shared" si="18"/>
        <v>0</v>
      </c>
    </row>
    <row r="24" spans="1:154" hidden="1" x14ac:dyDescent="0.25">
      <c r="A24" s="24" t="s">
        <v>142</v>
      </c>
      <c r="B24" s="26" t="s">
        <v>6</v>
      </c>
      <c r="C24" s="203"/>
      <c r="D24" s="39">
        <f>C24*(1+Pressupostos!$B$17)</f>
        <v>0</v>
      </c>
      <c r="E24" s="39">
        <f>D24*(1+Pressupostos!$B$18)</f>
        <v>0</v>
      </c>
      <c r="F24" s="39">
        <f>E24*(1+Pressupostos!$B$19)</f>
        <v>0</v>
      </c>
      <c r="G24" s="39">
        <f>F24*(1+Pressupostos!$B$20)</f>
        <v>0</v>
      </c>
      <c r="H24" s="39">
        <f>G24*(1+Pressupostos!$B$21)</f>
        <v>0</v>
      </c>
      <c r="I24" s="39">
        <f>H24*(1+Pressupostos!$B$22)</f>
        <v>0</v>
      </c>
      <c r="J24" s="39">
        <f>I24*(1+Pressupostos!$B$23)</f>
        <v>0</v>
      </c>
      <c r="K24" s="39">
        <f>J24*(1+Pressupostos!$B$24)</f>
        <v>0</v>
      </c>
      <c r="L24" s="39">
        <f>K24*(1+Pressupostos!$B$25)</f>
        <v>0</v>
      </c>
      <c r="M24" s="124">
        <f t="shared" si="0"/>
        <v>0</v>
      </c>
      <c r="AD24" s="24"/>
      <c r="AE24" s="26"/>
      <c r="AF24" s="43"/>
      <c r="AG24" s="43"/>
      <c r="AH24" s="43"/>
      <c r="AI24" s="47"/>
      <c r="AJ24" s="47"/>
      <c r="AK24" s="47"/>
      <c r="AL24" s="47"/>
      <c r="AM24" s="47"/>
      <c r="AN24" s="47"/>
      <c r="AO24" s="47"/>
      <c r="AP24" s="48">
        <f t="shared" si="10"/>
        <v>0</v>
      </c>
      <c r="AR24" s="24"/>
      <c r="AS24" s="26"/>
      <c r="AT24" s="43"/>
      <c r="AU24" s="43"/>
      <c r="AV24" s="43"/>
      <c r="AW24" s="47"/>
      <c r="AX24" s="47"/>
      <c r="AY24" s="47"/>
      <c r="AZ24" s="47"/>
      <c r="BA24" s="47"/>
      <c r="BB24" s="47"/>
      <c r="BC24" s="47"/>
      <c r="BD24" s="48">
        <f t="shared" si="11"/>
        <v>0</v>
      </c>
      <c r="BF24" s="24"/>
      <c r="BG24" s="26"/>
      <c r="BH24" s="43"/>
      <c r="BI24" s="43"/>
      <c r="BJ24" s="43"/>
      <c r="BK24" s="47"/>
      <c r="BL24" s="47"/>
      <c r="BM24" s="47"/>
      <c r="BN24" s="47"/>
      <c r="BO24" s="47"/>
      <c r="BP24" s="47"/>
      <c r="BQ24" s="47"/>
      <c r="BR24" s="48">
        <f t="shared" si="12"/>
        <v>0</v>
      </c>
      <c r="BT24" s="24"/>
      <c r="BU24" s="26"/>
      <c r="BV24" s="43"/>
      <c r="BW24" s="43"/>
      <c r="BX24" s="43"/>
      <c r="BY24" s="47"/>
      <c r="BZ24" s="47"/>
      <c r="CA24" s="47"/>
      <c r="CB24" s="47"/>
      <c r="CC24" s="47"/>
      <c r="CD24" s="47"/>
      <c r="CE24" s="47"/>
      <c r="CF24" s="48">
        <f t="shared" si="13"/>
        <v>0</v>
      </c>
      <c r="CH24" s="24"/>
      <c r="CI24" s="26"/>
      <c r="CJ24" s="43"/>
      <c r="CK24" s="43"/>
      <c r="CL24" s="43"/>
      <c r="CM24" s="47"/>
      <c r="CN24" s="47"/>
      <c r="CO24" s="47"/>
      <c r="CP24" s="47"/>
      <c r="CQ24" s="47"/>
      <c r="CR24" s="47"/>
      <c r="CS24" s="47"/>
      <c r="CT24" s="48">
        <f t="shared" si="14"/>
        <v>0</v>
      </c>
      <c r="CV24" s="24"/>
      <c r="CW24" s="26"/>
      <c r="CX24" s="43"/>
      <c r="CY24" s="43"/>
      <c r="CZ24" s="43"/>
      <c r="DA24" s="47"/>
      <c r="DB24" s="47"/>
      <c r="DC24" s="47"/>
      <c r="DD24" s="47"/>
      <c r="DE24" s="47"/>
      <c r="DF24" s="47"/>
      <c r="DG24" s="47"/>
      <c r="DH24" s="48">
        <f t="shared" si="15"/>
        <v>0</v>
      </c>
      <c r="DJ24" s="24"/>
      <c r="DK24" s="26"/>
      <c r="DL24" s="43"/>
      <c r="DM24" s="43"/>
      <c r="DN24" s="43"/>
      <c r="DO24" s="47"/>
      <c r="DP24" s="47"/>
      <c r="DQ24" s="47"/>
      <c r="DR24" s="47"/>
      <c r="DS24" s="47"/>
      <c r="DT24" s="47"/>
      <c r="DU24" s="47"/>
      <c r="DV24" s="48">
        <f t="shared" si="16"/>
        <v>0</v>
      </c>
      <c r="DX24" s="24"/>
      <c r="DY24" s="26"/>
      <c r="DZ24" s="43"/>
      <c r="EA24" s="43"/>
      <c r="EB24" s="43"/>
      <c r="EC24" s="47"/>
      <c r="ED24" s="47"/>
      <c r="EE24" s="47"/>
      <c r="EF24" s="47"/>
      <c r="EG24" s="47"/>
      <c r="EH24" s="47"/>
      <c r="EI24" s="47"/>
      <c r="EJ24" s="48">
        <f t="shared" si="17"/>
        <v>0</v>
      </c>
      <c r="EL24" s="24"/>
      <c r="EM24" s="26"/>
      <c r="EN24" s="43"/>
      <c r="EO24" s="43"/>
      <c r="EP24" s="43"/>
      <c r="EQ24" s="47"/>
      <c r="ER24" s="47"/>
      <c r="ES24" s="47"/>
      <c r="ET24" s="47"/>
      <c r="EU24" s="47"/>
      <c r="EV24" s="47"/>
      <c r="EW24" s="47"/>
      <c r="EX24" s="48">
        <f t="shared" si="18"/>
        <v>0</v>
      </c>
    </row>
    <row r="25" spans="1:154" hidden="1" x14ac:dyDescent="0.25">
      <c r="A25" s="24" t="s">
        <v>143</v>
      </c>
      <c r="B25" s="26" t="s">
        <v>6</v>
      </c>
      <c r="C25" s="203"/>
      <c r="D25" s="39">
        <f>C25*(1+Pressupostos!$B$17)</f>
        <v>0</v>
      </c>
      <c r="E25" s="39">
        <f>D25*(1+Pressupostos!$B$18)</f>
        <v>0</v>
      </c>
      <c r="F25" s="39">
        <f>E25*(1+Pressupostos!$B$19)</f>
        <v>0</v>
      </c>
      <c r="G25" s="39">
        <f>F25*(1+Pressupostos!$B$20)</f>
        <v>0</v>
      </c>
      <c r="H25" s="39">
        <f>G25*(1+Pressupostos!$B$21)</f>
        <v>0</v>
      </c>
      <c r="I25" s="39">
        <f>H25*(1+Pressupostos!$B$22)</f>
        <v>0</v>
      </c>
      <c r="J25" s="39">
        <f>I25*(1+Pressupostos!$B$23)</f>
        <v>0</v>
      </c>
      <c r="K25" s="39">
        <f>J25*(1+Pressupostos!$B$24)</f>
        <v>0</v>
      </c>
      <c r="L25" s="39">
        <f>K25*(1+Pressupostos!$B$25)</f>
        <v>0</v>
      </c>
      <c r="M25" s="124">
        <f t="shared" si="0"/>
        <v>0</v>
      </c>
      <c r="AD25" s="28"/>
      <c r="AE25" s="27"/>
      <c r="AF25" s="43"/>
      <c r="AG25" s="43"/>
      <c r="AH25" s="43"/>
      <c r="AI25" s="47"/>
      <c r="AJ25" s="47"/>
      <c r="AK25" s="47"/>
      <c r="AL25" s="47"/>
      <c r="AM25" s="47"/>
      <c r="AN25" s="47"/>
      <c r="AO25" s="47"/>
      <c r="AP25" s="48">
        <f t="shared" si="10"/>
        <v>0</v>
      </c>
      <c r="AR25" s="28"/>
      <c r="AS25" s="27"/>
      <c r="AT25" s="43"/>
      <c r="AU25" s="43"/>
      <c r="AV25" s="43"/>
      <c r="AW25" s="47"/>
      <c r="AX25" s="47"/>
      <c r="AY25" s="47"/>
      <c r="AZ25" s="47"/>
      <c r="BA25" s="47"/>
      <c r="BB25" s="47"/>
      <c r="BC25" s="47"/>
      <c r="BD25" s="48">
        <f t="shared" si="11"/>
        <v>0</v>
      </c>
      <c r="BF25" s="28"/>
      <c r="BG25" s="27"/>
      <c r="BH25" s="43"/>
      <c r="BI25" s="43"/>
      <c r="BJ25" s="43"/>
      <c r="BK25" s="47"/>
      <c r="BL25" s="47"/>
      <c r="BM25" s="47"/>
      <c r="BN25" s="47"/>
      <c r="BO25" s="47"/>
      <c r="BP25" s="47"/>
      <c r="BQ25" s="47"/>
      <c r="BR25" s="48">
        <f t="shared" si="12"/>
        <v>0</v>
      </c>
      <c r="BT25" s="28"/>
      <c r="BU25" s="27"/>
      <c r="BV25" s="43"/>
      <c r="BW25" s="43"/>
      <c r="BX25" s="43"/>
      <c r="BY25" s="47"/>
      <c r="BZ25" s="47"/>
      <c r="CA25" s="47"/>
      <c r="CB25" s="47"/>
      <c r="CC25" s="47"/>
      <c r="CD25" s="47"/>
      <c r="CE25" s="47"/>
      <c r="CF25" s="48">
        <f t="shared" si="13"/>
        <v>0</v>
      </c>
      <c r="CH25" s="28"/>
      <c r="CI25" s="27"/>
      <c r="CJ25" s="43"/>
      <c r="CK25" s="43"/>
      <c r="CL25" s="43"/>
      <c r="CM25" s="47"/>
      <c r="CN25" s="47"/>
      <c r="CO25" s="47"/>
      <c r="CP25" s="47"/>
      <c r="CQ25" s="47"/>
      <c r="CR25" s="47"/>
      <c r="CS25" s="47"/>
      <c r="CT25" s="48">
        <f t="shared" si="14"/>
        <v>0</v>
      </c>
      <c r="CV25" s="28"/>
      <c r="CW25" s="27"/>
      <c r="CX25" s="43"/>
      <c r="CY25" s="43"/>
      <c r="CZ25" s="43"/>
      <c r="DA25" s="47"/>
      <c r="DB25" s="47"/>
      <c r="DC25" s="47"/>
      <c r="DD25" s="47"/>
      <c r="DE25" s="47"/>
      <c r="DF25" s="47"/>
      <c r="DG25" s="47"/>
      <c r="DH25" s="48">
        <f t="shared" si="15"/>
        <v>0</v>
      </c>
      <c r="DJ25" s="28"/>
      <c r="DK25" s="27"/>
      <c r="DL25" s="43"/>
      <c r="DM25" s="43"/>
      <c r="DN25" s="43"/>
      <c r="DO25" s="47"/>
      <c r="DP25" s="47"/>
      <c r="DQ25" s="47"/>
      <c r="DR25" s="47"/>
      <c r="DS25" s="47"/>
      <c r="DT25" s="47"/>
      <c r="DU25" s="47"/>
      <c r="DV25" s="48">
        <f t="shared" si="16"/>
        <v>0</v>
      </c>
      <c r="DX25" s="28"/>
      <c r="DY25" s="27"/>
      <c r="DZ25" s="43"/>
      <c r="EA25" s="43"/>
      <c r="EB25" s="43"/>
      <c r="EC25" s="47"/>
      <c r="ED25" s="47"/>
      <c r="EE25" s="47"/>
      <c r="EF25" s="47"/>
      <c r="EG25" s="47"/>
      <c r="EH25" s="47"/>
      <c r="EI25" s="47"/>
      <c r="EJ25" s="48">
        <f t="shared" si="17"/>
        <v>0</v>
      </c>
      <c r="EL25" s="28"/>
      <c r="EM25" s="27"/>
      <c r="EN25" s="43"/>
      <c r="EO25" s="43"/>
      <c r="EP25" s="43"/>
      <c r="EQ25" s="47"/>
      <c r="ER25" s="47"/>
      <c r="ES25" s="47"/>
      <c r="ET25" s="47"/>
      <c r="EU25" s="47"/>
      <c r="EV25" s="47"/>
      <c r="EW25" s="47"/>
      <c r="EX25" s="48">
        <f t="shared" si="18"/>
        <v>0</v>
      </c>
    </row>
    <row r="26" spans="1:154" hidden="1" x14ac:dyDescent="0.25">
      <c r="A26" s="24" t="s">
        <v>144</v>
      </c>
      <c r="B26" s="26" t="s">
        <v>18</v>
      </c>
      <c r="C26" s="203"/>
      <c r="D26" s="39">
        <f>C26*(1+Pressupostos!$B$17)</f>
        <v>0</v>
      </c>
      <c r="E26" s="39">
        <f>D26*(1+Pressupostos!$B$18)</f>
        <v>0</v>
      </c>
      <c r="F26" s="39">
        <f>E26*(1+Pressupostos!$B$19)</f>
        <v>0</v>
      </c>
      <c r="G26" s="39">
        <f>F26*(1+Pressupostos!$B$20)</f>
        <v>0</v>
      </c>
      <c r="H26" s="39">
        <f>G26*(1+Pressupostos!$B$21)</f>
        <v>0</v>
      </c>
      <c r="I26" s="39">
        <f>H26*(1+Pressupostos!$B$22)</f>
        <v>0</v>
      </c>
      <c r="J26" s="39">
        <f>I26*(1+Pressupostos!$B$23)</f>
        <v>0</v>
      </c>
      <c r="K26" s="39">
        <f>J26*(1+Pressupostos!$B$24)</f>
        <v>0</v>
      </c>
      <c r="L26" s="39">
        <f>K26*(1+Pressupostos!$B$25)</f>
        <v>0</v>
      </c>
      <c r="M26" s="124">
        <f t="shared" si="0"/>
        <v>0</v>
      </c>
      <c r="AD26" s="24"/>
      <c r="AE26" s="27"/>
      <c r="AF26" s="43"/>
      <c r="AG26" s="43"/>
      <c r="AH26" s="43"/>
      <c r="AI26" s="47"/>
      <c r="AJ26" s="47"/>
      <c r="AK26" s="47"/>
      <c r="AL26" s="47"/>
      <c r="AM26" s="47"/>
      <c r="AN26" s="47"/>
      <c r="AO26" s="47"/>
      <c r="AP26" s="48">
        <f t="shared" si="10"/>
        <v>0</v>
      </c>
      <c r="AR26" s="24"/>
      <c r="AS26" s="27"/>
      <c r="AT26" s="43"/>
      <c r="AU26" s="43"/>
      <c r="AV26" s="43"/>
      <c r="AW26" s="47"/>
      <c r="AX26" s="47"/>
      <c r="AY26" s="47"/>
      <c r="AZ26" s="47"/>
      <c r="BA26" s="47"/>
      <c r="BB26" s="47"/>
      <c r="BC26" s="47"/>
      <c r="BD26" s="48">
        <f t="shared" si="11"/>
        <v>0</v>
      </c>
      <c r="BF26" s="24"/>
      <c r="BG26" s="27"/>
      <c r="BH26" s="43"/>
      <c r="BI26" s="43"/>
      <c r="BJ26" s="43"/>
      <c r="BK26" s="47"/>
      <c r="BL26" s="47"/>
      <c r="BM26" s="47"/>
      <c r="BN26" s="47"/>
      <c r="BO26" s="47"/>
      <c r="BP26" s="47"/>
      <c r="BQ26" s="47"/>
      <c r="BR26" s="48">
        <f t="shared" si="12"/>
        <v>0</v>
      </c>
      <c r="BT26" s="24"/>
      <c r="BU26" s="27"/>
      <c r="BV26" s="43"/>
      <c r="BW26" s="43"/>
      <c r="BX26" s="43"/>
      <c r="BY26" s="47"/>
      <c r="BZ26" s="47"/>
      <c r="CA26" s="47"/>
      <c r="CB26" s="47"/>
      <c r="CC26" s="47"/>
      <c r="CD26" s="47"/>
      <c r="CE26" s="47"/>
      <c r="CF26" s="48">
        <f t="shared" si="13"/>
        <v>0</v>
      </c>
      <c r="CH26" s="24"/>
      <c r="CI26" s="27"/>
      <c r="CJ26" s="43"/>
      <c r="CK26" s="43"/>
      <c r="CL26" s="43"/>
      <c r="CM26" s="47"/>
      <c r="CN26" s="47"/>
      <c r="CO26" s="47"/>
      <c r="CP26" s="47"/>
      <c r="CQ26" s="47"/>
      <c r="CR26" s="47"/>
      <c r="CS26" s="47"/>
      <c r="CT26" s="48">
        <f t="shared" si="14"/>
        <v>0</v>
      </c>
      <c r="CV26" s="24"/>
      <c r="CW26" s="27"/>
      <c r="CX26" s="43"/>
      <c r="CY26" s="43"/>
      <c r="CZ26" s="43"/>
      <c r="DA26" s="47"/>
      <c r="DB26" s="47"/>
      <c r="DC26" s="47"/>
      <c r="DD26" s="47"/>
      <c r="DE26" s="47"/>
      <c r="DF26" s="47"/>
      <c r="DG26" s="47"/>
      <c r="DH26" s="48">
        <f t="shared" si="15"/>
        <v>0</v>
      </c>
      <c r="DJ26" s="24"/>
      <c r="DK26" s="27"/>
      <c r="DL26" s="43"/>
      <c r="DM26" s="43"/>
      <c r="DN26" s="43"/>
      <c r="DO26" s="47"/>
      <c r="DP26" s="47"/>
      <c r="DQ26" s="47"/>
      <c r="DR26" s="47"/>
      <c r="DS26" s="47"/>
      <c r="DT26" s="47"/>
      <c r="DU26" s="47"/>
      <c r="DV26" s="48">
        <f t="shared" si="16"/>
        <v>0</v>
      </c>
      <c r="DX26" s="24"/>
      <c r="DY26" s="27"/>
      <c r="DZ26" s="43"/>
      <c r="EA26" s="43"/>
      <c r="EB26" s="43"/>
      <c r="EC26" s="47"/>
      <c r="ED26" s="47"/>
      <c r="EE26" s="47"/>
      <c r="EF26" s="47"/>
      <c r="EG26" s="47"/>
      <c r="EH26" s="47"/>
      <c r="EI26" s="47"/>
      <c r="EJ26" s="48">
        <f t="shared" si="17"/>
        <v>0</v>
      </c>
      <c r="EL26" s="24"/>
      <c r="EM26" s="27"/>
      <c r="EN26" s="43"/>
      <c r="EO26" s="43"/>
      <c r="EP26" s="43"/>
      <c r="EQ26" s="47"/>
      <c r="ER26" s="47"/>
      <c r="ES26" s="47"/>
      <c r="ET26" s="47"/>
      <c r="EU26" s="47"/>
      <c r="EV26" s="47"/>
      <c r="EW26" s="47"/>
      <c r="EX26" s="48">
        <f t="shared" si="18"/>
        <v>0</v>
      </c>
    </row>
    <row r="27" spans="1:154" hidden="1" x14ac:dyDescent="0.25">
      <c r="A27" s="24" t="s">
        <v>145</v>
      </c>
      <c r="B27" s="26" t="s">
        <v>6</v>
      </c>
      <c r="C27" s="203"/>
      <c r="D27" s="39">
        <f>C27*(1+Pressupostos!$B$17)</f>
        <v>0</v>
      </c>
      <c r="E27" s="39">
        <f>D27*(1+Pressupostos!$B$18)</f>
        <v>0</v>
      </c>
      <c r="F27" s="39">
        <f>E27*(1+Pressupostos!$B$19)</f>
        <v>0</v>
      </c>
      <c r="G27" s="39">
        <f>F27*(1+Pressupostos!$B$20)</f>
        <v>0</v>
      </c>
      <c r="H27" s="39">
        <f>G27*(1+Pressupostos!$B$21)</f>
        <v>0</v>
      </c>
      <c r="I27" s="39">
        <f>H27*(1+Pressupostos!$B$22)</f>
        <v>0</v>
      </c>
      <c r="J27" s="39">
        <f>I27*(1+Pressupostos!$B$23)</f>
        <v>0</v>
      </c>
      <c r="K27" s="39">
        <f>J27*(1+Pressupostos!$B$24)</f>
        <v>0</v>
      </c>
      <c r="L27" s="39">
        <f>K27*(1+Pressupostos!$B$25)</f>
        <v>0</v>
      </c>
      <c r="M27" s="124">
        <f t="shared" si="0"/>
        <v>0</v>
      </c>
      <c r="AD27" s="24"/>
      <c r="AE27" s="26"/>
      <c r="AF27" s="43"/>
      <c r="AG27" s="43"/>
      <c r="AH27" s="43"/>
      <c r="AI27" s="47"/>
      <c r="AJ27" s="47"/>
      <c r="AK27" s="47"/>
      <c r="AL27" s="47"/>
      <c r="AM27" s="47"/>
      <c r="AN27" s="47"/>
      <c r="AO27" s="47"/>
      <c r="AP27" s="48">
        <f t="shared" si="10"/>
        <v>0</v>
      </c>
      <c r="AR27" s="24"/>
      <c r="AS27" s="26"/>
      <c r="AT27" s="43"/>
      <c r="AU27" s="43"/>
      <c r="AV27" s="43"/>
      <c r="AW27" s="47"/>
      <c r="AX27" s="47"/>
      <c r="AY27" s="47"/>
      <c r="AZ27" s="47"/>
      <c r="BA27" s="47"/>
      <c r="BB27" s="47"/>
      <c r="BC27" s="47"/>
      <c r="BD27" s="48">
        <f t="shared" si="11"/>
        <v>0</v>
      </c>
      <c r="BF27" s="24"/>
      <c r="BG27" s="26"/>
      <c r="BH27" s="43"/>
      <c r="BI27" s="43"/>
      <c r="BJ27" s="43"/>
      <c r="BK27" s="47"/>
      <c r="BL27" s="47"/>
      <c r="BM27" s="47"/>
      <c r="BN27" s="47"/>
      <c r="BO27" s="47"/>
      <c r="BP27" s="47"/>
      <c r="BQ27" s="47"/>
      <c r="BR27" s="48">
        <f t="shared" si="12"/>
        <v>0</v>
      </c>
      <c r="BT27" s="24"/>
      <c r="BU27" s="26"/>
      <c r="BV27" s="43"/>
      <c r="BW27" s="43"/>
      <c r="BX27" s="43"/>
      <c r="BY27" s="47"/>
      <c r="BZ27" s="47"/>
      <c r="CA27" s="47"/>
      <c r="CB27" s="47"/>
      <c r="CC27" s="47"/>
      <c r="CD27" s="47"/>
      <c r="CE27" s="47"/>
      <c r="CF27" s="48">
        <f t="shared" si="13"/>
        <v>0</v>
      </c>
      <c r="CH27" s="24"/>
      <c r="CI27" s="26"/>
      <c r="CJ27" s="43"/>
      <c r="CK27" s="43"/>
      <c r="CL27" s="43"/>
      <c r="CM27" s="47"/>
      <c r="CN27" s="47"/>
      <c r="CO27" s="47"/>
      <c r="CP27" s="47"/>
      <c r="CQ27" s="47"/>
      <c r="CR27" s="47"/>
      <c r="CS27" s="47"/>
      <c r="CT27" s="48">
        <f t="shared" si="14"/>
        <v>0</v>
      </c>
      <c r="CV27" s="24"/>
      <c r="CW27" s="26"/>
      <c r="CX27" s="43"/>
      <c r="CY27" s="43"/>
      <c r="CZ27" s="43"/>
      <c r="DA27" s="47"/>
      <c r="DB27" s="47"/>
      <c r="DC27" s="47"/>
      <c r="DD27" s="47"/>
      <c r="DE27" s="47"/>
      <c r="DF27" s="47"/>
      <c r="DG27" s="47"/>
      <c r="DH27" s="48">
        <f t="shared" si="15"/>
        <v>0</v>
      </c>
      <c r="DJ27" s="24"/>
      <c r="DK27" s="26"/>
      <c r="DL27" s="43"/>
      <c r="DM27" s="43"/>
      <c r="DN27" s="43"/>
      <c r="DO27" s="47"/>
      <c r="DP27" s="47"/>
      <c r="DQ27" s="47"/>
      <c r="DR27" s="47"/>
      <c r="DS27" s="47"/>
      <c r="DT27" s="47"/>
      <c r="DU27" s="47"/>
      <c r="DV27" s="48">
        <f t="shared" si="16"/>
        <v>0</v>
      </c>
      <c r="DX27" s="24"/>
      <c r="DY27" s="26"/>
      <c r="DZ27" s="43"/>
      <c r="EA27" s="43"/>
      <c r="EB27" s="43"/>
      <c r="EC27" s="47"/>
      <c r="ED27" s="47"/>
      <c r="EE27" s="47"/>
      <c r="EF27" s="47"/>
      <c r="EG27" s="47"/>
      <c r="EH27" s="47"/>
      <c r="EI27" s="47"/>
      <c r="EJ27" s="48">
        <f t="shared" si="17"/>
        <v>0</v>
      </c>
      <c r="EL27" s="24"/>
      <c r="EM27" s="26"/>
      <c r="EN27" s="43"/>
      <c r="EO27" s="43"/>
      <c r="EP27" s="43"/>
      <c r="EQ27" s="47"/>
      <c r="ER27" s="47"/>
      <c r="ES27" s="47"/>
      <c r="ET27" s="47"/>
      <c r="EU27" s="47"/>
      <c r="EV27" s="47"/>
      <c r="EW27" s="47"/>
      <c r="EX27" s="48">
        <f t="shared" si="18"/>
        <v>0</v>
      </c>
    </row>
    <row r="28" spans="1:154" hidden="1" x14ac:dyDescent="0.25">
      <c r="A28" s="24" t="s">
        <v>146</v>
      </c>
      <c r="B28" s="26" t="s">
        <v>6</v>
      </c>
      <c r="C28" s="203"/>
      <c r="D28" s="39">
        <f>C28*(1+Pressupostos!$B$17)</f>
        <v>0</v>
      </c>
      <c r="E28" s="39">
        <f>D28*(1+Pressupostos!$B$18)</f>
        <v>0</v>
      </c>
      <c r="F28" s="39">
        <f>E28*(1+Pressupostos!$B$19)</f>
        <v>0</v>
      </c>
      <c r="G28" s="39">
        <f>F28*(1+Pressupostos!$B$20)</f>
        <v>0</v>
      </c>
      <c r="H28" s="39">
        <f>G28*(1+Pressupostos!$B$21)</f>
        <v>0</v>
      </c>
      <c r="I28" s="39">
        <f>H28*(1+Pressupostos!$B$22)</f>
        <v>0</v>
      </c>
      <c r="J28" s="39">
        <f>I28*(1+Pressupostos!$B$23)</f>
        <v>0</v>
      </c>
      <c r="K28" s="39">
        <f>J28*(1+Pressupostos!$B$24)</f>
        <v>0</v>
      </c>
      <c r="L28" s="39">
        <f>K28*(1+Pressupostos!$B$25)</f>
        <v>0</v>
      </c>
      <c r="M28" s="124">
        <f t="shared" si="0"/>
        <v>0</v>
      </c>
      <c r="AD28" s="24"/>
      <c r="AE28" s="27"/>
      <c r="AF28" s="43"/>
      <c r="AG28" s="43"/>
      <c r="AH28" s="43"/>
      <c r="AI28" s="47"/>
      <c r="AJ28" s="47"/>
      <c r="AK28" s="47"/>
      <c r="AL28" s="47"/>
      <c r="AM28" s="47"/>
      <c r="AN28" s="47"/>
      <c r="AO28" s="47"/>
      <c r="AP28" s="48">
        <f t="shared" si="10"/>
        <v>0</v>
      </c>
      <c r="AR28" s="24"/>
      <c r="AS28" s="27"/>
      <c r="AT28" s="43"/>
      <c r="AU28" s="43"/>
      <c r="AV28" s="43"/>
      <c r="AW28" s="47"/>
      <c r="AX28" s="47"/>
      <c r="AY28" s="47"/>
      <c r="AZ28" s="47"/>
      <c r="BA28" s="47"/>
      <c r="BB28" s="47"/>
      <c r="BC28" s="47"/>
      <c r="BD28" s="48">
        <f t="shared" si="11"/>
        <v>0</v>
      </c>
      <c r="BF28" s="24"/>
      <c r="BG28" s="27"/>
      <c r="BH28" s="43"/>
      <c r="BI28" s="43"/>
      <c r="BJ28" s="43"/>
      <c r="BK28" s="47"/>
      <c r="BL28" s="47"/>
      <c r="BM28" s="47"/>
      <c r="BN28" s="47"/>
      <c r="BO28" s="47"/>
      <c r="BP28" s="47"/>
      <c r="BQ28" s="47"/>
      <c r="BR28" s="48">
        <f t="shared" si="12"/>
        <v>0</v>
      </c>
      <c r="BT28" s="24"/>
      <c r="BU28" s="27"/>
      <c r="BV28" s="43"/>
      <c r="BW28" s="43"/>
      <c r="BX28" s="43"/>
      <c r="BY28" s="47"/>
      <c r="BZ28" s="47"/>
      <c r="CA28" s="47"/>
      <c r="CB28" s="47"/>
      <c r="CC28" s="47"/>
      <c r="CD28" s="47"/>
      <c r="CE28" s="47"/>
      <c r="CF28" s="48">
        <f t="shared" si="13"/>
        <v>0</v>
      </c>
      <c r="CH28" s="24"/>
      <c r="CI28" s="27"/>
      <c r="CJ28" s="43"/>
      <c r="CK28" s="43"/>
      <c r="CL28" s="43"/>
      <c r="CM28" s="47"/>
      <c r="CN28" s="47"/>
      <c r="CO28" s="47"/>
      <c r="CP28" s="47"/>
      <c r="CQ28" s="47"/>
      <c r="CR28" s="47"/>
      <c r="CS28" s="47"/>
      <c r="CT28" s="48">
        <f t="shared" si="14"/>
        <v>0</v>
      </c>
      <c r="CV28" s="24"/>
      <c r="CW28" s="27"/>
      <c r="CX28" s="43"/>
      <c r="CY28" s="43"/>
      <c r="CZ28" s="43"/>
      <c r="DA28" s="47"/>
      <c r="DB28" s="47"/>
      <c r="DC28" s="47"/>
      <c r="DD28" s="47"/>
      <c r="DE28" s="47"/>
      <c r="DF28" s="47"/>
      <c r="DG28" s="47"/>
      <c r="DH28" s="48">
        <f t="shared" si="15"/>
        <v>0</v>
      </c>
      <c r="DJ28" s="24"/>
      <c r="DK28" s="27"/>
      <c r="DL28" s="43"/>
      <c r="DM28" s="43"/>
      <c r="DN28" s="43"/>
      <c r="DO28" s="47"/>
      <c r="DP28" s="47"/>
      <c r="DQ28" s="47"/>
      <c r="DR28" s="47"/>
      <c r="DS28" s="47"/>
      <c r="DT28" s="47"/>
      <c r="DU28" s="47"/>
      <c r="DV28" s="48">
        <f t="shared" si="16"/>
        <v>0</v>
      </c>
      <c r="DX28" s="24"/>
      <c r="DY28" s="27"/>
      <c r="DZ28" s="43"/>
      <c r="EA28" s="43"/>
      <c r="EB28" s="43"/>
      <c r="EC28" s="47"/>
      <c r="ED28" s="47"/>
      <c r="EE28" s="47"/>
      <c r="EF28" s="47"/>
      <c r="EG28" s="47"/>
      <c r="EH28" s="47"/>
      <c r="EI28" s="47"/>
      <c r="EJ28" s="48">
        <f t="shared" si="17"/>
        <v>0</v>
      </c>
      <c r="EL28" s="24"/>
      <c r="EM28" s="27"/>
      <c r="EN28" s="43"/>
      <c r="EO28" s="43"/>
      <c r="EP28" s="43"/>
      <c r="EQ28" s="47"/>
      <c r="ER28" s="47"/>
      <c r="ES28" s="47"/>
      <c r="ET28" s="47"/>
      <c r="EU28" s="47"/>
      <c r="EV28" s="47"/>
      <c r="EW28" s="47"/>
      <c r="EX28" s="48">
        <f t="shared" si="18"/>
        <v>0</v>
      </c>
    </row>
    <row r="29" spans="1:154" hidden="1" x14ac:dyDescent="0.25">
      <c r="A29" s="24" t="s">
        <v>147</v>
      </c>
      <c r="B29" s="26" t="s">
        <v>18</v>
      </c>
      <c r="C29" s="203"/>
      <c r="D29" s="39">
        <f>C29*(1+Pressupostos!$B$17)</f>
        <v>0</v>
      </c>
      <c r="E29" s="39">
        <f>D29*(1+Pressupostos!$B$18)</f>
        <v>0</v>
      </c>
      <c r="F29" s="39">
        <f>E29*(1+Pressupostos!$B$19)</f>
        <v>0</v>
      </c>
      <c r="G29" s="39">
        <f>F29*(1+Pressupostos!$B$20)</f>
        <v>0</v>
      </c>
      <c r="H29" s="39">
        <f>G29*(1+Pressupostos!$B$21)</f>
        <v>0</v>
      </c>
      <c r="I29" s="39">
        <f>H29*(1+Pressupostos!$B$22)</f>
        <v>0</v>
      </c>
      <c r="J29" s="39">
        <f>I29*(1+Pressupostos!$B$23)</f>
        <v>0</v>
      </c>
      <c r="K29" s="39">
        <f>J29*(1+Pressupostos!$B$24)</f>
        <v>0</v>
      </c>
      <c r="L29" s="39">
        <f>K29*(1+Pressupostos!$B$25)</f>
        <v>0</v>
      </c>
      <c r="M29" s="124">
        <f t="shared" si="0"/>
        <v>0</v>
      </c>
      <c r="AD29" s="24"/>
      <c r="AE29" s="27"/>
      <c r="AF29" s="43"/>
      <c r="AG29" s="43"/>
      <c r="AH29" s="43"/>
      <c r="AI29" s="47"/>
      <c r="AJ29" s="47"/>
      <c r="AK29" s="47"/>
      <c r="AL29" s="47"/>
      <c r="AM29" s="47"/>
      <c r="AN29" s="47"/>
      <c r="AO29" s="47"/>
      <c r="AP29" s="48">
        <f t="shared" si="10"/>
        <v>0</v>
      </c>
      <c r="AR29" s="24"/>
      <c r="AS29" s="27"/>
      <c r="AT29" s="43"/>
      <c r="AU29" s="43"/>
      <c r="AV29" s="43"/>
      <c r="AW29" s="47"/>
      <c r="AX29" s="47"/>
      <c r="AY29" s="47"/>
      <c r="AZ29" s="47"/>
      <c r="BA29" s="47"/>
      <c r="BB29" s="47"/>
      <c r="BC29" s="47"/>
      <c r="BD29" s="48">
        <f t="shared" si="11"/>
        <v>0</v>
      </c>
      <c r="BF29" s="24"/>
      <c r="BG29" s="27"/>
      <c r="BH29" s="43"/>
      <c r="BI29" s="43"/>
      <c r="BJ29" s="43"/>
      <c r="BK29" s="47"/>
      <c r="BL29" s="47"/>
      <c r="BM29" s="47"/>
      <c r="BN29" s="47"/>
      <c r="BO29" s="47"/>
      <c r="BP29" s="47"/>
      <c r="BQ29" s="47"/>
      <c r="BR29" s="48">
        <f t="shared" si="12"/>
        <v>0</v>
      </c>
      <c r="BT29" s="24"/>
      <c r="BU29" s="27"/>
      <c r="BV29" s="43"/>
      <c r="BW29" s="43"/>
      <c r="BX29" s="43"/>
      <c r="BY29" s="47"/>
      <c r="BZ29" s="47"/>
      <c r="CA29" s="47"/>
      <c r="CB29" s="47"/>
      <c r="CC29" s="47"/>
      <c r="CD29" s="47"/>
      <c r="CE29" s="47"/>
      <c r="CF29" s="48">
        <f t="shared" si="13"/>
        <v>0</v>
      </c>
      <c r="CH29" s="24"/>
      <c r="CI29" s="27"/>
      <c r="CJ29" s="43"/>
      <c r="CK29" s="43"/>
      <c r="CL29" s="43"/>
      <c r="CM29" s="47"/>
      <c r="CN29" s="47"/>
      <c r="CO29" s="47"/>
      <c r="CP29" s="47"/>
      <c r="CQ29" s="47"/>
      <c r="CR29" s="47"/>
      <c r="CS29" s="47"/>
      <c r="CT29" s="48">
        <f t="shared" si="14"/>
        <v>0</v>
      </c>
      <c r="CV29" s="24"/>
      <c r="CW29" s="27"/>
      <c r="CX29" s="43"/>
      <c r="CY29" s="43"/>
      <c r="CZ29" s="43"/>
      <c r="DA29" s="47"/>
      <c r="DB29" s="47"/>
      <c r="DC29" s="47"/>
      <c r="DD29" s="47"/>
      <c r="DE29" s="47"/>
      <c r="DF29" s="47"/>
      <c r="DG29" s="47"/>
      <c r="DH29" s="48">
        <f t="shared" si="15"/>
        <v>0</v>
      </c>
      <c r="DJ29" s="24"/>
      <c r="DK29" s="27"/>
      <c r="DL29" s="43"/>
      <c r="DM29" s="43"/>
      <c r="DN29" s="43"/>
      <c r="DO29" s="47"/>
      <c r="DP29" s="47"/>
      <c r="DQ29" s="47"/>
      <c r="DR29" s="47"/>
      <c r="DS29" s="47"/>
      <c r="DT29" s="47"/>
      <c r="DU29" s="47"/>
      <c r="DV29" s="48">
        <f t="shared" si="16"/>
        <v>0</v>
      </c>
      <c r="DX29" s="24"/>
      <c r="DY29" s="27"/>
      <c r="DZ29" s="43"/>
      <c r="EA29" s="43"/>
      <c r="EB29" s="43"/>
      <c r="EC29" s="47"/>
      <c r="ED29" s="47"/>
      <c r="EE29" s="47"/>
      <c r="EF29" s="47"/>
      <c r="EG29" s="47"/>
      <c r="EH29" s="47"/>
      <c r="EI29" s="47"/>
      <c r="EJ29" s="48">
        <f t="shared" si="17"/>
        <v>0</v>
      </c>
      <c r="EL29" s="24"/>
      <c r="EM29" s="27"/>
      <c r="EN29" s="43"/>
      <c r="EO29" s="43"/>
      <c r="EP29" s="43"/>
      <c r="EQ29" s="47"/>
      <c r="ER29" s="47"/>
      <c r="ES29" s="47"/>
      <c r="ET29" s="47"/>
      <c r="EU29" s="47"/>
      <c r="EV29" s="47"/>
      <c r="EW29" s="47"/>
      <c r="EX29" s="48">
        <f t="shared" si="18"/>
        <v>0</v>
      </c>
    </row>
    <row r="30" spans="1:154" hidden="1" x14ac:dyDescent="0.25">
      <c r="A30" s="24" t="s">
        <v>148</v>
      </c>
      <c r="B30" s="26" t="s">
        <v>18</v>
      </c>
      <c r="C30" s="203"/>
      <c r="D30" s="39">
        <f>C30*(1+Pressupostos!$B$17)</f>
        <v>0</v>
      </c>
      <c r="E30" s="39">
        <f>D30*(1+Pressupostos!$B$18)</f>
        <v>0</v>
      </c>
      <c r="F30" s="39">
        <f>E30*(1+Pressupostos!$B$19)</f>
        <v>0</v>
      </c>
      <c r="G30" s="39">
        <f>F30*(1+Pressupostos!$B$20)</f>
        <v>0</v>
      </c>
      <c r="H30" s="39">
        <f>G30*(1+Pressupostos!$B$21)</f>
        <v>0</v>
      </c>
      <c r="I30" s="39">
        <f>H30*(1+Pressupostos!$B$22)</f>
        <v>0</v>
      </c>
      <c r="J30" s="39">
        <f>I30*(1+Pressupostos!$B$23)</f>
        <v>0</v>
      </c>
      <c r="K30" s="39">
        <f>J30*(1+Pressupostos!$B$24)</f>
        <v>0</v>
      </c>
      <c r="L30" s="39">
        <f>K30*(1+Pressupostos!$B$25)</f>
        <v>0</v>
      </c>
      <c r="M30" s="124">
        <f t="shared" si="0"/>
        <v>0</v>
      </c>
      <c r="AD30" s="24"/>
      <c r="AE30" s="26"/>
      <c r="AF30" s="43"/>
      <c r="AG30" s="43"/>
      <c r="AH30" s="43"/>
      <c r="AI30" s="47"/>
      <c r="AJ30" s="47"/>
      <c r="AK30" s="47"/>
      <c r="AL30" s="47"/>
      <c r="AM30" s="47"/>
      <c r="AN30" s="47"/>
      <c r="AO30" s="47"/>
      <c r="AP30" s="48">
        <f t="shared" si="10"/>
        <v>0</v>
      </c>
      <c r="AR30" s="24"/>
      <c r="AS30" s="26"/>
      <c r="AT30" s="43"/>
      <c r="AU30" s="43"/>
      <c r="AV30" s="43"/>
      <c r="AW30" s="47"/>
      <c r="AX30" s="47"/>
      <c r="AY30" s="47"/>
      <c r="AZ30" s="47"/>
      <c r="BA30" s="47"/>
      <c r="BB30" s="47"/>
      <c r="BC30" s="47"/>
      <c r="BD30" s="48">
        <f t="shared" si="11"/>
        <v>0</v>
      </c>
      <c r="BF30" s="24"/>
      <c r="BG30" s="26"/>
      <c r="BH30" s="43"/>
      <c r="BI30" s="43"/>
      <c r="BJ30" s="43"/>
      <c r="BK30" s="47"/>
      <c r="BL30" s="47"/>
      <c r="BM30" s="47"/>
      <c r="BN30" s="47"/>
      <c r="BO30" s="47"/>
      <c r="BP30" s="47"/>
      <c r="BQ30" s="47"/>
      <c r="BR30" s="48">
        <f t="shared" si="12"/>
        <v>0</v>
      </c>
      <c r="BT30" s="24"/>
      <c r="BU30" s="26"/>
      <c r="BV30" s="43"/>
      <c r="BW30" s="43"/>
      <c r="BX30" s="43"/>
      <c r="BY30" s="47"/>
      <c r="BZ30" s="47"/>
      <c r="CA30" s="47"/>
      <c r="CB30" s="47"/>
      <c r="CC30" s="47"/>
      <c r="CD30" s="47"/>
      <c r="CE30" s="47"/>
      <c r="CF30" s="48">
        <f t="shared" si="13"/>
        <v>0</v>
      </c>
      <c r="CH30" s="24"/>
      <c r="CI30" s="26"/>
      <c r="CJ30" s="43"/>
      <c r="CK30" s="43"/>
      <c r="CL30" s="43"/>
      <c r="CM30" s="47"/>
      <c r="CN30" s="47"/>
      <c r="CO30" s="47"/>
      <c r="CP30" s="47"/>
      <c r="CQ30" s="47"/>
      <c r="CR30" s="47"/>
      <c r="CS30" s="47"/>
      <c r="CT30" s="48">
        <f t="shared" si="14"/>
        <v>0</v>
      </c>
      <c r="CV30" s="24"/>
      <c r="CW30" s="26"/>
      <c r="CX30" s="43"/>
      <c r="CY30" s="43"/>
      <c r="CZ30" s="43"/>
      <c r="DA30" s="47"/>
      <c r="DB30" s="47"/>
      <c r="DC30" s="47"/>
      <c r="DD30" s="47"/>
      <c r="DE30" s="47"/>
      <c r="DF30" s="47"/>
      <c r="DG30" s="47"/>
      <c r="DH30" s="48">
        <f t="shared" si="15"/>
        <v>0</v>
      </c>
      <c r="DJ30" s="24"/>
      <c r="DK30" s="26"/>
      <c r="DL30" s="43"/>
      <c r="DM30" s="43"/>
      <c r="DN30" s="43"/>
      <c r="DO30" s="47"/>
      <c r="DP30" s="47"/>
      <c r="DQ30" s="47"/>
      <c r="DR30" s="47"/>
      <c r="DS30" s="47"/>
      <c r="DT30" s="47"/>
      <c r="DU30" s="47"/>
      <c r="DV30" s="48">
        <f t="shared" si="16"/>
        <v>0</v>
      </c>
      <c r="DX30" s="24"/>
      <c r="DY30" s="26"/>
      <c r="DZ30" s="43"/>
      <c r="EA30" s="43"/>
      <c r="EB30" s="43"/>
      <c r="EC30" s="47"/>
      <c r="ED30" s="47"/>
      <c r="EE30" s="47"/>
      <c r="EF30" s="47"/>
      <c r="EG30" s="47"/>
      <c r="EH30" s="47"/>
      <c r="EI30" s="47"/>
      <c r="EJ30" s="48">
        <f t="shared" si="17"/>
        <v>0</v>
      </c>
      <c r="EL30" s="24"/>
      <c r="EM30" s="26"/>
      <c r="EN30" s="43"/>
      <c r="EO30" s="43"/>
      <c r="EP30" s="43"/>
      <c r="EQ30" s="47"/>
      <c r="ER30" s="47"/>
      <c r="ES30" s="47"/>
      <c r="ET30" s="47"/>
      <c r="EU30" s="47"/>
      <c r="EV30" s="47"/>
      <c r="EW30" s="47"/>
      <c r="EX30" s="48">
        <f t="shared" si="18"/>
        <v>0</v>
      </c>
    </row>
    <row r="31" spans="1:154" hidden="1" x14ac:dyDescent="0.25">
      <c r="A31" s="24"/>
      <c r="B31" s="26"/>
      <c r="C31" s="203"/>
      <c r="D31" s="39">
        <f>C31*(1+Pressupostos!$B$17)</f>
        <v>0</v>
      </c>
      <c r="E31" s="39">
        <f>D31*(1+Pressupostos!$B$18)</f>
        <v>0</v>
      </c>
      <c r="F31" s="39">
        <f>E31*(1+Pressupostos!$B$19)</f>
        <v>0</v>
      </c>
      <c r="G31" s="39">
        <f>F31*(1+Pressupostos!$B$20)</f>
        <v>0</v>
      </c>
      <c r="H31" s="39">
        <f>G31*(1+Pressupostos!$B$21)</f>
        <v>0</v>
      </c>
      <c r="I31" s="39">
        <f>H31*(1+Pressupostos!$B$22)</f>
        <v>0</v>
      </c>
      <c r="J31" s="39">
        <f>I31*(1+Pressupostos!$B$23)</f>
        <v>0</v>
      </c>
      <c r="K31" s="39">
        <f>J31*(1+Pressupostos!$B$24)</f>
        <v>0</v>
      </c>
      <c r="L31" s="39">
        <f>K31*(1+Pressupostos!$B$25)</f>
        <v>0</v>
      </c>
      <c r="M31" s="124">
        <f t="shared" si="0"/>
        <v>0</v>
      </c>
      <c r="AD31" s="68"/>
      <c r="AE31" s="26"/>
      <c r="AF31" s="43"/>
      <c r="AG31" s="43"/>
      <c r="AH31" s="43"/>
      <c r="AI31" s="47"/>
      <c r="AJ31" s="47"/>
      <c r="AK31" s="47"/>
      <c r="AL31" s="47"/>
      <c r="AM31" s="47"/>
      <c r="AN31" s="47"/>
      <c r="AO31" s="47"/>
      <c r="AP31" s="48">
        <f t="shared" si="10"/>
        <v>0</v>
      </c>
      <c r="AR31" s="68"/>
      <c r="AS31" s="26"/>
      <c r="AT31" s="43"/>
      <c r="AU31" s="43"/>
      <c r="AV31" s="43"/>
      <c r="AW31" s="47"/>
      <c r="AX31" s="47"/>
      <c r="AY31" s="47"/>
      <c r="AZ31" s="47"/>
      <c r="BA31" s="47"/>
      <c r="BB31" s="47"/>
      <c r="BC31" s="47"/>
      <c r="BD31" s="48">
        <f t="shared" si="11"/>
        <v>0</v>
      </c>
      <c r="BF31" s="68"/>
      <c r="BG31" s="26"/>
      <c r="BH31" s="43"/>
      <c r="BI31" s="43"/>
      <c r="BJ31" s="43"/>
      <c r="BK31" s="47"/>
      <c r="BL31" s="47"/>
      <c r="BM31" s="47"/>
      <c r="BN31" s="47"/>
      <c r="BO31" s="47"/>
      <c r="BP31" s="47"/>
      <c r="BQ31" s="47"/>
      <c r="BR31" s="48">
        <f t="shared" si="12"/>
        <v>0</v>
      </c>
      <c r="BT31" s="68"/>
      <c r="BU31" s="26"/>
      <c r="BV31" s="43"/>
      <c r="BW31" s="43"/>
      <c r="BX31" s="43"/>
      <c r="BY31" s="47"/>
      <c r="BZ31" s="47"/>
      <c r="CA31" s="47"/>
      <c r="CB31" s="47"/>
      <c r="CC31" s="47"/>
      <c r="CD31" s="47"/>
      <c r="CE31" s="47"/>
      <c r="CF31" s="48">
        <f t="shared" si="13"/>
        <v>0</v>
      </c>
      <c r="CH31" s="68"/>
      <c r="CI31" s="26"/>
      <c r="CJ31" s="43"/>
      <c r="CK31" s="43"/>
      <c r="CL31" s="43"/>
      <c r="CM31" s="47"/>
      <c r="CN31" s="47"/>
      <c r="CO31" s="47"/>
      <c r="CP31" s="47"/>
      <c r="CQ31" s="47"/>
      <c r="CR31" s="47"/>
      <c r="CS31" s="47"/>
      <c r="CT31" s="48">
        <f t="shared" si="14"/>
        <v>0</v>
      </c>
      <c r="CV31" s="68"/>
      <c r="CW31" s="26"/>
      <c r="CX31" s="43"/>
      <c r="CY31" s="43"/>
      <c r="CZ31" s="43"/>
      <c r="DA31" s="47"/>
      <c r="DB31" s="47"/>
      <c r="DC31" s="47"/>
      <c r="DD31" s="47"/>
      <c r="DE31" s="47"/>
      <c r="DF31" s="47"/>
      <c r="DG31" s="47"/>
      <c r="DH31" s="48">
        <f t="shared" si="15"/>
        <v>0</v>
      </c>
      <c r="DJ31" s="68"/>
      <c r="DK31" s="26"/>
      <c r="DL31" s="43"/>
      <c r="DM31" s="43"/>
      <c r="DN31" s="43"/>
      <c r="DO31" s="47"/>
      <c r="DP31" s="47"/>
      <c r="DQ31" s="47"/>
      <c r="DR31" s="47"/>
      <c r="DS31" s="47"/>
      <c r="DT31" s="47"/>
      <c r="DU31" s="47"/>
      <c r="DV31" s="48">
        <f t="shared" si="16"/>
        <v>0</v>
      </c>
      <c r="DX31" s="68"/>
      <c r="DY31" s="26"/>
      <c r="DZ31" s="43"/>
      <c r="EA31" s="43"/>
      <c r="EB31" s="43"/>
      <c r="EC31" s="47"/>
      <c r="ED31" s="47"/>
      <c r="EE31" s="47"/>
      <c r="EF31" s="47"/>
      <c r="EG31" s="47"/>
      <c r="EH31" s="47"/>
      <c r="EI31" s="47"/>
      <c r="EJ31" s="48">
        <f t="shared" si="17"/>
        <v>0</v>
      </c>
      <c r="EL31" s="68"/>
      <c r="EM31" s="26"/>
      <c r="EN31" s="43"/>
      <c r="EO31" s="43"/>
      <c r="EP31" s="43"/>
      <c r="EQ31" s="47"/>
      <c r="ER31" s="47"/>
      <c r="ES31" s="47"/>
      <c r="ET31" s="47"/>
      <c r="EU31" s="47"/>
      <c r="EV31" s="47"/>
      <c r="EW31" s="47"/>
      <c r="EX31" s="48">
        <f t="shared" si="18"/>
        <v>0</v>
      </c>
    </row>
    <row r="32" spans="1:154" hidden="1" x14ac:dyDescent="0.25">
      <c r="A32" s="24"/>
      <c r="B32" s="26"/>
      <c r="C32" s="203"/>
      <c r="D32" s="39">
        <f>C32*(1+Pressupostos!$B$17)</f>
        <v>0</v>
      </c>
      <c r="E32" s="39">
        <f>D32*(1+Pressupostos!$B$18)</f>
        <v>0</v>
      </c>
      <c r="F32" s="39">
        <f>E32*(1+Pressupostos!$B$19)</f>
        <v>0</v>
      </c>
      <c r="G32" s="39">
        <f>F32*(1+Pressupostos!$B$20)</f>
        <v>0</v>
      </c>
      <c r="H32" s="39">
        <f>G32*(1+Pressupostos!$B$21)</f>
        <v>0</v>
      </c>
      <c r="I32" s="39">
        <f>H32*(1+Pressupostos!$B$22)</f>
        <v>0</v>
      </c>
      <c r="J32" s="39">
        <f>I32*(1+Pressupostos!$B$23)</f>
        <v>0</v>
      </c>
      <c r="K32" s="39">
        <f>J32*(1+Pressupostos!$B$24)</f>
        <v>0</v>
      </c>
      <c r="L32" s="39">
        <f>K32*(1+Pressupostos!$B$25)</f>
        <v>0</v>
      </c>
      <c r="M32" s="124">
        <f t="shared" ref="M32:M59" si="19">SUM(C32:L32)</f>
        <v>0</v>
      </c>
      <c r="AD32" s="24"/>
      <c r="AE32" s="26"/>
      <c r="AF32" s="46"/>
      <c r="AG32" s="47"/>
      <c r="AH32" s="47"/>
      <c r="AI32" s="47"/>
      <c r="AJ32" s="47"/>
      <c r="AK32" s="47"/>
      <c r="AL32" s="47"/>
      <c r="AM32" s="47"/>
      <c r="AN32" s="47"/>
      <c r="AO32" s="47"/>
      <c r="AP32" s="48">
        <f t="shared" ref="AP32:AP59" si="20">SUM(AF32:AO32)</f>
        <v>0</v>
      </c>
      <c r="AR32" s="24"/>
      <c r="AS32" s="26"/>
      <c r="AT32" s="46"/>
      <c r="AU32" s="47"/>
      <c r="AV32" s="47"/>
      <c r="AW32" s="47"/>
      <c r="AX32" s="47"/>
      <c r="AY32" s="47"/>
      <c r="AZ32" s="47"/>
      <c r="BA32" s="47"/>
      <c r="BB32" s="47"/>
      <c r="BC32" s="47"/>
      <c r="BD32" s="48">
        <f t="shared" ref="BD32:BD59" si="21">SUM(AT32:BC32)</f>
        <v>0</v>
      </c>
      <c r="BF32" s="24"/>
      <c r="BG32" s="26"/>
      <c r="BH32" s="46"/>
      <c r="BI32" s="47"/>
      <c r="BJ32" s="47"/>
      <c r="BK32" s="47"/>
      <c r="BL32" s="47"/>
      <c r="BM32" s="47"/>
      <c r="BN32" s="47"/>
      <c r="BO32" s="47"/>
      <c r="BP32" s="47"/>
      <c r="BQ32" s="47"/>
      <c r="BR32" s="48">
        <f t="shared" ref="BR32:BR59" si="22">SUM(BH32:BQ32)</f>
        <v>0</v>
      </c>
      <c r="BT32" s="24"/>
      <c r="BU32" s="26"/>
      <c r="BV32" s="46"/>
      <c r="BW32" s="47"/>
      <c r="BX32" s="47"/>
      <c r="BY32" s="47"/>
      <c r="BZ32" s="47"/>
      <c r="CA32" s="47"/>
      <c r="CB32" s="47"/>
      <c r="CC32" s="47"/>
      <c r="CD32" s="47"/>
      <c r="CE32" s="47"/>
      <c r="CF32" s="48">
        <f t="shared" ref="CF32:CF59" si="23">SUM(BV32:CE32)</f>
        <v>0</v>
      </c>
      <c r="CH32" s="24"/>
      <c r="CI32" s="26"/>
      <c r="CJ32" s="46"/>
      <c r="CK32" s="47"/>
      <c r="CL32" s="47"/>
      <c r="CM32" s="47"/>
      <c r="CN32" s="47"/>
      <c r="CO32" s="47"/>
      <c r="CP32" s="47"/>
      <c r="CQ32" s="47"/>
      <c r="CR32" s="47"/>
      <c r="CS32" s="47"/>
      <c r="CT32" s="48">
        <f t="shared" si="14"/>
        <v>0</v>
      </c>
      <c r="CV32" s="24"/>
      <c r="CW32" s="26"/>
      <c r="CX32" s="46"/>
      <c r="CY32" s="47"/>
      <c r="CZ32" s="47"/>
      <c r="DA32" s="47"/>
      <c r="DB32" s="47"/>
      <c r="DC32" s="47"/>
      <c r="DD32" s="47"/>
      <c r="DE32" s="47"/>
      <c r="DF32" s="47"/>
      <c r="DG32" s="47"/>
      <c r="DH32" s="48">
        <f t="shared" si="15"/>
        <v>0</v>
      </c>
      <c r="DJ32" s="24"/>
      <c r="DK32" s="26"/>
      <c r="DL32" s="46"/>
      <c r="DM32" s="47"/>
      <c r="DN32" s="47"/>
      <c r="DO32" s="47"/>
      <c r="DP32" s="47"/>
      <c r="DQ32" s="47"/>
      <c r="DR32" s="47"/>
      <c r="DS32" s="47"/>
      <c r="DT32" s="47"/>
      <c r="DU32" s="47"/>
      <c r="DV32" s="48">
        <f t="shared" si="16"/>
        <v>0</v>
      </c>
      <c r="DX32" s="24"/>
      <c r="DY32" s="26"/>
      <c r="DZ32" s="46"/>
      <c r="EA32" s="47"/>
      <c r="EB32" s="47"/>
      <c r="EC32" s="47"/>
      <c r="ED32" s="47"/>
      <c r="EE32" s="47"/>
      <c r="EF32" s="47"/>
      <c r="EG32" s="47"/>
      <c r="EH32" s="47"/>
      <c r="EI32" s="47"/>
      <c r="EJ32" s="48">
        <f t="shared" si="17"/>
        <v>0</v>
      </c>
      <c r="EL32" s="24"/>
      <c r="EM32" s="26"/>
      <c r="EN32" s="46"/>
      <c r="EO32" s="47"/>
      <c r="EP32" s="47"/>
      <c r="EQ32" s="47"/>
      <c r="ER32" s="47"/>
      <c r="ES32" s="47"/>
      <c r="ET32" s="47"/>
      <c r="EU32" s="47"/>
      <c r="EV32" s="47"/>
      <c r="EW32" s="47"/>
      <c r="EX32" s="48">
        <f t="shared" si="18"/>
        <v>0</v>
      </c>
    </row>
    <row r="33" spans="1:154" hidden="1" x14ac:dyDescent="0.25">
      <c r="A33" s="24"/>
      <c r="B33" s="26"/>
      <c r="C33" s="203"/>
      <c r="D33" s="39">
        <f>C33*(1+Pressupostos!$B$17)</f>
        <v>0</v>
      </c>
      <c r="E33" s="39">
        <f>D33*(1+Pressupostos!$B$18)</f>
        <v>0</v>
      </c>
      <c r="F33" s="39">
        <f>E33*(1+Pressupostos!$B$19)</f>
        <v>0</v>
      </c>
      <c r="G33" s="39">
        <f>F33*(1+Pressupostos!$B$20)</f>
        <v>0</v>
      </c>
      <c r="H33" s="39">
        <f>G33*(1+Pressupostos!$B$21)</f>
        <v>0</v>
      </c>
      <c r="I33" s="39">
        <f>H33*(1+Pressupostos!$B$22)</f>
        <v>0</v>
      </c>
      <c r="J33" s="39">
        <f>I33*(1+Pressupostos!$B$23)</f>
        <v>0</v>
      </c>
      <c r="K33" s="39">
        <f>J33*(1+Pressupostos!$B$24)</f>
        <v>0</v>
      </c>
      <c r="L33" s="39">
        <f>K33*(1+Pressupostos!$B$25)</f>
        <v>0</v>
      </c>
      <c r="M33" s="124">
        <f t="shared" si="19"/>
        <v>0</v>
      </c>
      <c r="AD33" s="24"/>
      <c r="AE33" s="26"/>
      <c r="AF33" s="46"/>
      <c r="AG33" s="47"/>
      <c r="AH33" s="47"/>
      <c r="AI33" s="47"/>
      <c r="AJ33" s="47"/>
      <c r="AK33" s="47"/>
      <c r="AL33" s="47"/>
      <c r="AM33" s="47"/>
      <c r="AN33" s="47"/>
      <c r="AO33" s="47"/>
      <c r="AP33" s="48">
        <f t="shared" si="20"/>
        <v>0</v>
      </c>
      <c r="AR33" s="24"/>
      <c r="AS33" s="26"/>
      <c r="AT33" s="46"/>
      <c r="AU33" s="47"/>
      <c r="AV33" s="47"/>
      <c r="AW33" s="47"/>
      <c r="AX33" s="47"/>
      <c r="AY33" s="47"/>
      <c r="AZ33" s="47"/>
      <c r="BA33" s="47"/>
      <c r="BB33" s="47"/>
      <c r="BC33" s="47"/>
      <c r="BD33" s="48">
        <f t="shared" si="21"/>
        <v>0</v>
      </c>
      <c r="BF33" s="24"/>
      <c r="BG33" s="26"/>
      <c r="BH33" s="46"/>
      <c r="BI33" s="47"/>
      <c r="BJ33" s="47"/>
      <c r="BK33" s="47"/>
      <c r="BL33" s="47"/>
      <c r="BM33" s="47"/>
      <c r="BN33" s="47"/>
      <c r="BO33" s="47"/>
      <c r="BP33" s="47"/>
      <c r="BQ33" s="47"/>
      <c r="BR33" s="48">
        <f t="shared" si="22"/>
        <v>0</v>
      </c>
      <c r="BT33" s="24"/>
      <c r="BU33" s="26"/>
      <c r="BV33" s="46"/>
      <c r="BW33" s="47"/>
      <c r="BX33" s="47"/>
      <c r="BY33" s="47"/>
      <c r="BZ33" s="47"/>
      <c r="CA33" s="47"/>
      <c r="CB33" s="47"/>
      <c r="CC33" s="47"/>
      <c r="CD33" s="47"/>
      <c r="CE33" s="47"/>
      <c r="CF33" s="48">
        <f t="shared" si="23"/>
        <v>0</v>
      </c>
      <c r="CH33" s="24"/>
      <c r="CI33" s="26"/>
      <c r="CJ33" s="46"/>
      <c r="CK33" s="47"/>
      <c r="CL33" s="47"/>
      <c r="CM33" s="47"/>
      <c r="CN33" s="47"/>
      <c r="CO33" s="47"/>
      <c r="CP33" s="47"/>
      <c r="CQ33" s="47"/>
      <c r="CR33" s="47"/>
      <c r="CS33" s="47"/>
      <c r="CT33" s="48">
        <f t="shared" si="14"/>
        <v>0</v>
      </c>
      <c r="CV33" s="24"/>
      <c r="CW33" s="26"/>
      <c r="CX33" s="46"/>
      <c r="CY33" s="47"/>
      <c r="CZ33" s="47"/>
      <c r="DA33" s="47"/>
      <c r="DB33" s="47"/>
      <c r="DC33" s="47"/>
      <c r="DD33" s="47"/>
      <c r="DE33" s="47"/>
      <c r="DF33" s="47"/>
      <c r="DG33" s="47"/>
      <c r="DH33" s="48">
        <f t="shared" si="15"/>
        <v>0</v>
      </c>
      <c r="DJ33" s="24"/>
      <c r="DK33" s="26"/>
      <c r="DL33" s="46"/>
      <c r="DM33" s="47"/>
      <c r="DN33" s="47"/>
      <c r="DO33" s="47"/>
      <c r="DP33" s="47"/>
      <c r="DQ33" s="47"/>
      <c r="DR33" s="47"/>
      <c r="DS33" s="47"/>
      <c r="DT33" s="47"/>
      <c r="DU33" s="47"/>
      <c r="DV33" s="48">
        <f t="shared" si="16"/>
        <v>0</v>
      </c>
      <c r="DX33" s="24"/>
      <c r="DY33" s="26"/>
      <c r="DZ33" s="46"/>
      <c r="EA33" s="47"/>
      <c r="EB33" s="47"/>
      <c r="EC33" s="47"/>
      <c r="ED33" s="47"/>
      <c r="EE33" s="47"/>
      <c r="EF33" s="47"/>
      <c r="EG33" s="47"/>
      <c r="EH33" s="47"/>
      <c r="EI33" s="47"/>
      <c r="EJ33" s="48">
        <f t="shared" si="17"/>
        <v>0</v>
      </c>
      <c r="EL33" s="24"/>
      <c r="EM33" s="26"/>
      <c r="EN33" s="46"/>
      <c r="EO33" s="47"/>
      <c r="EP33" s="47"/>
      <c r="EQ33" s="47"/>
      <c r="ER33" s="47"/>
      <c r="ES33" s="47"/>
      <c r="ET33" s="47"/>
      <c r="EU33" s="47"/>
      <c r="EV33" s="47"/>
      <c r="EW33" s="47"/>
      <c r="EX33" s="48">
        <f t="shared" si="18"/>
        <v>0</v>
      </c>
    </row>
    <row r="34" spans="1:154" hidden="1" x14ac:dyDescent="0.25">
      <c r="A34" s="24"/>
      <c r="B34" s="26"/>
      <c r="C34" s="203"/>
      <c r="D34" s="39">
        <f>C34*(1+Pressupostos!$B$17)</f>
        <v>0</v>
      </c>
      <c r="E34" s="39">
        <f>D34*(1+Pressupostos!$B$18)</f>
        <v>0</v>
      </c>
      <c r="F34" s="39">
        <f>E34*(1+Pressupostos!$B$19)</f>
        <v>0</v>
      </c>
      <c r="G34" s="39">
        <f>F34*(1+Pressupostos!$B$20)</f>
        <v>0</v>
      </c>
      <c r="H34" s="39">
        <f>G34*(1+Pressupostos!$B$21)</f>
        <v>0</v>
      </c>
      <c r="I34" s="39">
        <f>H34*(1+Pressupostos!$B$22)</f>
        <v>0</v>
      </c>
      <c r="J34" s="39">
        <f>I34*(1+Pressupostos!$B$23)</f>
        <v>0</v>
      </c>
      <c r="K34" s="39">
        <f>J34*(1+Pressupostos!$B$24)</f>
        <v>0</v>
      </c>
      <c r="L34" s="39">
        <f>K34*(1+Pressupostos!$B$25)</f>
        <v>0</v>
      </c>
      <c r="M34" s="124">
        <f t="shared" si="19"/>
        <v>0</v>
      </c>
      <c r="AD34" s="24"/>
      <c r="AE34" s="26"/>
      <c r="AF34" s="46"/>
      <c r="AG34" s="47"/>
      <c r="AH34" s="47"/>
      <c r="AI34" s="47"/>
      <c r="AJ34" s="47"/>
      <c r="AK34" s="47"/>
      <c r="AL34" s="47"/>
      <c r="AM34" s="47"/>
      <c r="AN34" s="47"/>
      <c r="AO34" s="47"/>
      <c r="AP34" s="48">
        <f t="shared" si="20"/>
        <v>0</v>
      </c>
      <c r="AR34" s="24"/>
      <c r="AS34" s="26"/>
      <c r="AT34" s="46"/>
      <c r="AU34" s="47"/>
      <c r="AV34" s="47"/>
      <c r="AW34" s="47"/>
      <c r="AX34" s="47"/>
      <c r="AY34" s="47"/>
      <c r="AZ34" s="47"/>
      <c r="BA34" s="47"/>
      <c r="BB34" s="47"/>
      <c r="BC34" s="47"/>
      <c r="BD34" s="48">
        <f t="shared" si="21"/>
        <v>0</v>
      </c>
      <c r="BF34" s="24"/>
      <c r="BG34" s="26"/>
      <c r="BH34" s="46"/>
      <c r="BI34" s="47"/>
      <c r="BJ34" s="47"/>
      <c r="BK34" s="47"/>
      <c r="BL34" s="47"/>
      <c r="BM34" s="47"/>
      <c r="BN34" s="47"/>
      <c r="BO34" s="47"/>
      <c r="BP34" s="47"/>
      <c r="BQ34" s="47"/>
      <c r="BR34" s="48">
        <f t="shared" si="22"/>
        <v>0</v>
      </c>
      <c r="BT34" s="24"/>
      <c r="BU34" s="26"/>
      <c r="BV34" s="46"/>
      <c r="BW34" s="47"/>
      <c r="BX34" s="47"/>
      <c r="BY34" s="47"/>
      <c r="BZ34" s="47"/>
      <c r="CA34" s="47"/>
      <c r="CB34" s="47"/>
      <c r="CC34" s="47"/>
      <c r="CD34" s="47"/>
      <c r="CE34" s="47"/>
      <c r="CF34" s="48">
        <f t="shared" si="23"/>
        <v>0</v>
      </c>
      <c r="CH34" s="24"/>
      <c r="CI34" s="26"/>
      <c r="CJ34" s="46"/>
      <c r="CK34" s="47"/>
      <c r="CL34" s="47"/>
      <c r="CM34" s="47"/>
      <c r="CN34" s="47"/>
      <c r="CO34" s="47"/>
      <c r="CP34" s="47"/>
      <c r="CQ34" s="47"/>
      <c r="CR34" s="47"/>
      <c r="CS34" s="47"/>
      <c r="CT34" s="48">
        <f t="shared" si="14"/>
        <v>0</v>
      </c>
      <c r="CV34" s="24"/>
      <c r="CW34" s="26"/>
      <c r="CX34" s="46"/>
      <c r="CY34" s="47"/>
      <c r="CZ34" s="47"/>
      <c r="DA34" s="47"/>
      <c r="DB34" s="47"/>
      <c r="DC34" s="47"/>
      <c r="DD34" s="47"/>
      <c r="DE34" s="47"/>
      <c r="DF34" s="47"/>
      <c r="DG34" s="47"/>
      <c r="DH34" s="48">
        <f t="shared" si="15"/>
        <v>0</v>
      </c>
      <c r="DJ34" s="24"/>
      <c r="DK34" s="26"/>
      <c r="DL34" s="46"/>
      <c r="DM34" s="47"/>
      <c r="DN34" s="47"/>
      <c r="DO34" s="47"/>
      <c r="DP34" s="47"/>
      <c r="DQ34" s="47"/>
      <c r="DR34" s="47"/>
      <c r="DS34" s="47"/>
      <c r="DT34" s="47"/>
      <c r="DU34" s="47"/>
      <c r="DV34" s="48">
        <f t="shared" si="16"/>
        <v>0</v>
      </c>
      <c r="DX34" s="24"/>
      <c r="DY34" s="26"/>
      <c r="DZ34" s="46"/>
      <c r="EA34" s="47"/>
      <c r="EB34" s="47"/>
      <c r="EC34" s="47"/>
      <c r="ED34" s="47"/>
      <c r="EE34" s="47"/>
      <c r="EF34" s="47"/>
      <c r="EG34" s="47"/>
      <c r="EH34" s="47"/>
      <c r="EI34" s="47"/>
      <c r="EJ34" s="48">
        <f t="shared" si="17"/>
        <v>0</v>
      </c>
      <c r="EL34" s="24"/>
      <c r="EM34" s="26"/>
      <c r="EN34" s="46"/>
      <c r="EO34" s="47"/>
      <c r="EP34" s="47"/>
      <c r="EQ34" s="47"/>
      <c r="ER34" s="47"/>
      <c r="ES34" s="47"/>
      <c r="ET34" s="47"/>
      <c r="EU34" s="47"/>
      <c r="EV34" s="47"/>
      <c r="EW34" s="47"/>
      <c r="EX34" s="48">
        <f t="shared" si="18"/>
        <v>0</v>
      </c>
    </row>
    <row r="35" spans="1:154" hidden="1" x14ac:dyDescent="0.25">
      <c r="A35" s="24"/>
      <c r="B35" s="26"/>
      <c r="C35" s="203"/>
      <c r="D35" s="39">
        <f>C35*(1+Pressupostos!$B$17)</f>
        <v>0</v>
      </c>
      <c r="E35" s="39">
        <f>D35*(1+Pressupostos!$B$18)</f>
        <v>0</v>
      </c>
      <c r="F35" s="39">
        <f>E35*(1+Pressupostos!$B$19)</f>
        <v>0</v>
      </c>
      <c r="G35" s="39">
        <f>F35*(1+Pressupostos!$B$20)</f>
        <v>0</v>
      </c>
      <c r="H35" s="39">
        <f>G35*(1+Pressupostos!$B$21)</f>
        <v>0</v>
      </c>
      <c r="I35" s="39">
        <f>H35*(1+Pressupostos!$B$22)</f>
        <v>0</v>
      </c>
      <c r="J35" s="39">
        <f>I35*(1+Pressupostos!$B$23)</f>
        <v>0</v>
      </c>
      <c r="K35" s="39">
        <f>J35*(1+Pressupostos!$B$24)</f>
        <v>0</v>
      </c>
      <c r="L35" s="39">
        <f>K35*(1+Pressupostos!$B$25)</f>
        <v>0</v>
      </c>
      <c r="M35" s="124">
        <f t="shared" si="19"/>
        <v>0</v>
      </c>
      <c r="N35" s="53"/>
      <c r="AD35" s="24"/>
      <c r="AE35" s="26"/>
      <c r="AF35" s="46"/>
      <c r="AG35" s="47"/>
      <c r="AH35" s="47"/>
      <c r="AI35" s="47"/>
      <c r="AJ35" s="47"/>
      <c r="AK35" s="47"/>
      <c r="AL35" s="47"/>
      <c r="AM35" s="47"/>
      <c r="AN35" s="47"/>
      <c r="AO35" s="47"/>
      <c r="AP35" s="48">
        <f t="shared" si="20"/>
        <v>0</v>
      </c>
      <c r="AR35" s="24"/>
      <c r="AS35" s="26"/>
      <c r="AT35" s="46"/>
      <c r="AU35" s="47"/>
      <c r="AV35" s="47"/>
      <c r="AW35" s="47"/>
      <c r="AX35" s="47"/>
      <c r="AY35" s="47"/>
      <c r="AZ35" s="47"/>
      <c r="BA35" s="47"/>
      <c r="BB35" s="47"/>
      <c r="BC35" s="47"/>
      <c r="BD35" s="48">
        <f t="shared" si="21"/>
        <v>0</v>
      </c>
      <c r="BF35" s="24"/>
      <c r="BG35" s="26"/>
      <c r="BH35" s="46"/>
      <c r="BI35" s="47"/>
      <c r="BJ35" s="47"/>
      <c r="BK35" s="47"/>
      <c r="BL35" s="47"/>
      <c r="BM35" s="47"/>
      <c r="BN35" s="47"/>
      <c r="BO35" s="47"/>
      <c r="BP35" s="47"/>
      <c r="BQ35" s="47"/>
      <c r="BR35" s="48">
        <f t="shared" si="22"/>
        <v>0</v>
      </c>
      <c r="BT35" s="24"/>
      <c r="BU35" s="26"/>
      <c r="BV35" s="46"/>
      <c r="BW35" s="47"/>
      <c r="BX35" s="47"/>
      <c r="BY35" s="47"/>
      <c r="BZ35" s="47"/>
      <c r="CA35" s="47"/>
      <c r="CB35" s="47"/>
      <c r="CC35" s="47"/>
      <c r="CD35" s="47"/>
      <c r="CE35" s="47"/>
      <c r="CF35" s="48">
        <f t="shared" si="23"/>
        <v>0</v>
      </c>
      <c r="CH35" s="24"/>
      <c r="CI35" s="26"/>
      <c r="CJ35" s="46"/>
      <c r="CK35" s="47"/>
      <c r="CL35" s="47"/>
      <c r="CM35" s="47"/>
      <c r="CN35" s="47"/>
      <c r="CO35" s="47"/>
      <c r="CP35" s="47"/>
      <c r="CQ35" s="47"/>
      <c r="CR35" s="47"/>
      <c r="CS35" s="47"/>
      <c r="CT35" s="48">
        <f t="shared" si="14"/>
        <v>0</v>
      </c>
      <c r="CV35" s="24"/>
      <c r="CW35" s="26"/>
      <c r="CX35" s="46"/>
      <c r="CY35" s="47"/>
      <c r="CZ35" s="47"/>
      <c r="DA35" s="47"/>
      <c r="DB35" s="47"/>
      <c r="DC35" s="47"/>
      <c r="DD35" s="47"/>
      <c r="DE35" s="47"/>
      <c r="DF35" s="47"/>
      <c r="DG35" s="47"/>
      <c r="DH35" s="48">
        <f t="shared" si="15"/>
        <v>0</v>
      </c>
      <c r="DJ35" s="24"/>
      <c r="DK35" s="26"/>
      <c r="DL35" s="46"/>
      <c r="DM35" s="47"/>
      <c r="DN35" s="47"/>
      <c r="DO35" s="47"/>
      <c r="DP35" s="47"/>
      <c r="DQ35" s="47"/>
      <c r="DR35" s="47"/>
      <c r="DS35" s="47"/>
      <c r="DT35" s="47"/>
      <c r="DU35" s="47"/>
      <c r="DV35" s="48">
        <f t="shared" si="16"/>
        <v>0</v>
      </c>
      <c r="DX35" s="24"/>
      <c r="DY35" s="26"/>
      <c r="DZ35" s="46"/>
      <c r="EA35" s="47"/>
      <c r="EB35" s="47"/>
      <c r="EC35" s="47"/>
      <c r="ED35" s="47"/>
      <c r="EE35" s="47"/>
      <c r="EF35" s="47"/>
      <c r="EG35" s="47"/>
      <c r="EH35" s="47"/>
      <c r="EI35" s="47"/>
      <c r="EJ35" s="48">
        <f t="shared" si="17"/>
        <v>0</v>
      </c>
      <c r="EL35" s="24"/>
      <c r="EM35" s="26"/>
      <c r="EN35" s="46"/>
      <c r="EO35" s="47"/>
      <c r="EP35" s="47"/>
      <c r="EQ35" s="47"/>
      <c r="ER35" s="47"/>
      <c r="ES35" s="47"/>
      <c r="ET35" s="47"/>
      <c r="EU35" s="47"/>
      <c r="EV35" s="47"/>
      <c r="EW35" s="47"/>
      <c r="EX35" s="48">
        <f t="shared" si="18"/>
        <v>0</v>
      </c>
    </row>
    <row r="36" spans="1:154" hidden="1" x14ac:dyDescent="0.25">
      <c r="A36" s="24"/>
      <c r="B36" s="26"/>
      <c r="C36" s="203"/>
      <c r="D36" s="39">
        <f>C36*(1+Pressupostos!$B$17)</f>
        <v>0</v>
      </c>
      <c r="E36" s="39">
        <f>D36*(1+Pressupostos!$B$18)</f>
        <v>0</v>
      </c>
      <c r="F36" s="39">
        <f>E36*(1+Pressupostos!$B$19)</f>
        <v>0</v>
      </c>
      <c r="G36" s="39">
        <f>F36*(1+Pressupostos!$B$20)</f>
        <v>0</v>
      </c>
      <c r="H36" s="39">
        <f>G36*(1+Pressupostos!$B$21)</f>
        <v>0</v>
      </c>
      <c r="I36" s="39">
        <f>H36*(1+Pressupostos!$B$22)</f>
        <v>0</v>
      </c>
      <c r="J36" s="39">
        <f>I36*(1+Pressupostos!$B$23)</f>
        <v>0</v>
      </c>
      <c r="K36" s="39">
        <f>J36*(1+Pressupostos!$B$24)</f>
        <v>0</v>
      </c>
      <c r="L36" s="39">
        <f>K36*(1+Pressupostos!$B$25)</f>
        <v>0</v>
      </c>
      <c r="M36" s="124">
        <f t="shared" si="19"/>
        <v>0</v>
      </c>
      <c r="AD36" s="24"/>
      <c r="AE36" s="26"/>
      <c r="AF36" s="46"/>
      <c r="AG36" s="47"/>
      <c r="AH36" s="47"/>
      <c r="AI36" s="47"/>
      <c r="AJ36" s="47"/>
      <c r="AK36" s="47"/>
      <c r="AL36" s="47"/>
      <c r="AM36" s="47"/>
      <c r="AN36" s="47"/>
      <c r="AO36" s="47"/>
      <c r="AP36" s="48">
        <f t="shared" si="20"/>
        <v>0</v>
      </c>
      <c r="AR36" s="24"/>
      <c r="AS36" s="26"/>
      <c r="AT36" s="46"/>
      <c r="AU36" s="47"/>
      <c r="AV36" s="47"/>
      <c r="AW36" s="47"/>
      <c r="AX36" s="47"/>
      <c r="AY36" s="47"/>
      <c r="AZ36" s="47"/>
      <c r="BA36" s="47"/>
      <c r="BB36" s="47"/>
      <c r="BC36" s="47"/>
      <c r="BD36" s="48">
        <f t="shared" si="21"/>
        <v>0</v>
      </c>
      <c r="BF36" s="24"/>
      <c r="BG36" s="26"/>
      <c r="BH36" s="46"/>
      <c r="BI36" s="47"/>
      <c r="BJ36" s="47"/>
      <c r="BK36" s="47"/>
      <c r="BL36" s="47"/>
      <c r="BM36" s="47"/>
      <c r="BN36" s="47"/>
      <c r="BO36" s="47"/>
      <c r="BP36" s="47"/>
      <c r="BQ36" s="47"/>
      <c r="BR36" s="48">
        <f t="shared" si="22"/>
        <v>0</v>
      </c>
      <c r="BT36" s="24"/>
      <c r="BU36" s="26"/>
      <c r="BV36" s="46"/>
      <c r="BW36" s="47"/>
      <c r="BX36" s="47"/>
      <c r="BY36" s="47"/>
      <c r="BZ36" s="47"/>
      <c r="CA36" s="47"/>
      <c r="CB36" s="47"/>
      <c r="CC36" s="47"/>
      <c r="CD36" s="47"/>
      <c r="CE36" s="47"/>
      <c r="CF36" s="48">
        <f t="shared" si="23"/>
        <v>0</v>
      </c>
      <c r="CH36" s="24"/>
      <c r="CI36" s="26"/>
      <c r="CJ36" s="46"/>
      <c r="CK36" s="47"/>
      <c r="CL36" s="47"/>
      <c r="CM36" s="47"/>
      <c r="CN36" s="47"/>
      <c r="CO36" s="47"/>
      <c r="CP36" s="47"/>
      <c r="CQ36" s="47"/>
      <c r="CR36" s="47"/>
      <c r="CS36" s="47"/>
      <c r="CT36" s="48">
        <f t="shared" si="14"/>
        <v>0</v>
      </c>
      <c r="CV36" s="24"/>
      <c r="CW36" s="26"/>
      <c r="CX36" s="46"/>
      <c r="CY36" s="47"/>
      <c r="CZ36" s="47"/>
      <c r="DA36" s="47"/>
      <c r="DB36" s="47"/>
      <c r="DC36" s="47"/>
      <c r="DD36" s="47"/>
      <c r="DE36" s="47"/>
      <c r="DF36" s="47"/>
      <c r="DG36" s="47"/>
      <c r="DH36" s="48">
        <f t="shared" si="15"/>
        <v>0</v>
      </c>
      <c r="DJ36" s="24"/>
      <c r="DK36" s="26"/>
      <c r="DL36" s="46"/>
      <c r="DM36" s="47"/>
      <c r="DN36" s="47"/>
      <c r="DO36" s="47"/>
      <c r="DP36" s="47"/>
      <c r="DQ36" s="47"/>
      <c r="DR36" s="47"/>
      <c r="DS36" s="47"/>
      <c r="DT36" s="47"/>
      <c r="DU36" s="47"/>
      <c r="DV36" s="48">
        <f t="shared" si="16"/>
        <v>0</v>
      </c>
      <c r="DX36" s="24"/>
      <c r="DY36" s="26"/>
      <c r="DZ36" s="46"/>
      <c r="EA36" s="47"/>
      <c r="EB36" s="47"/>
      <c r="EC36" s="47"/>
      <c r="ED36" s="47"/>
      <c r="EE36" s="47"/>
      <c r="EF36" s="47"/>
      <c r="EG36" s="47"/>
      <c r="EH36" s="47"/>
      <c r="EI36" s="47"/>
      <c r="EJ36" s="48">
        <f t="shared" si="17"/>
        <v>0</v>
      </c>
      <c r="EL36" s="24"/>
      <c r="EM36" s="26"/>
      <c r="EN36" s="46"/>
      <c r="EO36" s="47"/>
      <c r="EP36" s="47"/>
      <c r="EQ36" s="47"/>
      <c r="ER36" s="47"/>
      <c r="ES36" s="47"/>
      <c r="ET36" s="47"/>
      <c r="EU36" s="47"/>
      <c r="EV36" s="47"/>
      <c r="EW36" s="47"/>
      <c r="EX36" s="48">
        <f t="shared" si="18"/>
        <v>0</v>
      </c>
    </row>
    <row r="37" spans="1:154" hidden="1" x14ac:dyDescent="0.25">
      <c r="A37" s="24"/>
      <c r="B37" s="26"/>
      <c r="C37" s="203"/>
      <c r="D37" s="39">
        <f>C37*(1+Pressupostos!$B$17)</f>
        <v>0</v>
      </c>
      <c r="E37" s="39">
        <f>D37*(1+Pressupostos!$B$18)</f>
        <v>0</v>
      </c>
      <c r="F37" s="39">
        <f>E37*(1+Pressupostos!$B$19)</f>
        <v>0</v>
      </c>
      <c r="G37" s="39">
        <f>F37*(1+Pressupostos!$B$20)</f>
        <v>0</v>
      </c>
      <c r="H37" s="39">
        <f>G37*(1+Pressupostos!$B$21)</f>
        <v>0</v>
      </c>
      <c r="I37" s="39">
        <f>H37*(1+Pressupostos!$B$22)</f>
        <v>0</v>
      </c>
      <c r="J37" s="39">
        <f>I37*(1+Pressupostos!$B$23)</f>
        <v>0</v>
      </c>
      <c r="K37" s="39">
        <f>J37*(1+Pressupostos!$B$24)</f>
        <v>0</v>
      </c>
      <c r="L37" s="39">
        <f>K37*(1+Pressupostos!$B$25)</f>
        <v>0</v>
      </c>
      <c r="M37" s="124">
        <f t="shared" si="19"/>
        <v>0</v>
      </c>
      <c r="AD37" s="24"/>
      <c r="AE37" s="26"/>
      <c r="AF37" s="46"/>
      <c r="AG37" s="47"/>
      <c r="AH37" s="47"/>
      <c r="AI37" s="47"/>
      <c r="AJ37" s="47"/>
      <c r="AK37" s="47"/>
      <c r="AL37" s="47"/>
      <c r="AM37" s="47"/>
      <c r="AN37" s="47"/>
      <c r="AO37" s="47"/>
      <c r="AP37" s="48">
        <f t="shared" si="20"/>
        <v>0</v>
      </c>
      <c r="AR37" s="24"/>
      <c r="AS37" s="26"/>
      <c r="AT37" s="46"/>
      <c r="AU37" s="47"/>
      <c r="AV37" s="47"/>
      <c r="AW37" s="47"/>
      <c r="AX37" s="47"/>
      <c r="AY37" s="47"/>
      <c r="AZ37" s="47"/>
      <c r="BA37" s="47"/>
      <c r="BB37" s="47"/>
      <c r="BC37" s="47"/>
      <c r="BD37" s="48">
        <f t="shared" si="21"/>
        <v>0</v>
      </c>
      <c r="BF37" s="24"/>
      <c r="BG37" s="26"/>
      <c r="BH37" s="46"/>
      <c r="BI37" s="47"/>
      <c r="BJ37" s="47"/>
      <c r="BK37" s="47"/>
      <c r="BL37" s="47"/>
      <c r="BM37" s="47"/>
      <c r="BN37" s="47"/>
      <c r="BO37" s="47"/>
      <c r="BP37" s="47"/>
      <c r="BQ37" s="47"/>
      <c r="BR37" s="48">
        <f t="shared" si="22"/>
        <v>0</v>
      </c>
      <c r="BT37" s="24"/>
      <c r="BU37" s="26"/>
      <c r="BV37" s="46"/>
      <c r="BW37" s="47"/>
      <c r="BX37" s="47"/>
      <c r="BY37" s="47"/>
      <c r="BZ37" s="47"/>
      <c r="CA37" s="47"/>
      <c r="CB37" s="47"/>
      <c r="CC37" s="47"/>
      <c r="CD37" s="47"/>
      <c r="CE37" s="47"/>
      <c r="CF37" s="48">
        <f t="shared" si="23"/>
        <v>0</v>
      </c>
      <c r="CH37" s="24"/>
      <c r="CI37" s="26"/>
      <c r="CJ37" s="46"/>
      <c r="CK37" s="47"/>
      <c r="CL37" s="47"/>
      <c r="CM37" s="47"/>
      <c r="CN37" s="47"/>
      <c r="CO37" s="47"/>
      <c r="CP37" s="47"/>
      <c r="CQ37" s="47"/>
      <c r="CR37" s="47"/>
      <c r="CS37" s="47"/>
      <c r="CT37" s="48">
        <f t="shared" si="14"/>
        <v>0</v>
      </c>
      <c r="CV37" s="24"/>
      <c r="CW37" s="26"/>
      <c r="CX37" s="46"/>
      <c r="CY37" s="47"/>
      <c r="CZ37" s="47"/>
      <c r="DA37" s="47"/>
      <c r="DB37" s="47"/>
      <c r="DC37" s="47"/>
      <c r="DD37" s="47"/>
      <c r="DE37" s="47"/>
      <c r="DF37" s="47"/>
      <c r="DG37" s="47"/>
      <c r="DH37" s="48">
        <f t="shared" si="15"/>
        <v>0</v>
      </c>
      <c r="DJ37" s="24"/>
      <c r="DK37" s="26"/>
      <c r="DL37" s="46"/>
      <c r="DM37" s="47"/>
      <c r="DN37" s="47"/>
      <c r="DO37" s="47"/>
      <c r="DP37" s="47"/>
      <c r="DQ37" s="47"/>
      <c r="DR37" s="47"/>
      <c r="DS37" s="47"/>
      <c r="DT37" s="47"/>
      <c r="DU37" s="47"/>
      <c r="DV37" s="48">
        <f t="shared" si="16"/>
        <v>0</v>
      </c>
      <c r="DX37" s="24"/>
      <c r="DY37" s="26"/>
      <c r="DZ37" s="46"/>
      <c r="EA37" s="47"/>
      <c r="EB37" s="47"/>
      <c r="EC37" s="47"/>
      <c r="ED37" s="47"/>
      <c r="EE37" s="47"/>
      <c r="EF37" s="47"/>
      <c r="EG37" s="47"/>
      <c r="EH37" s="47"/>
      <c r="EI37" s="47"/>
      <c r="EJ37" s="48">
        <f t="shared" si="17"/>
        <v>0</v>
      </c>
      <c r="EL37" s="24"/>
      <c r="EM37" s="26"/>
      <c r="EN37" s="46"/>
      <c r="EO37" s="47"/>
      <c r="EP37" s="47"/>
      <c r="EQ37" s="47"/>
      <c r="ER37" s="47"/>
      <c r="ES37" s="47"/>
      <c r="ET37" s="47"/>
      <c r="EU37" s="47"/>
      <c r="EV37" s="47"/>
      <c r="EW37" s="47"/>
      <c r="EX37" s="48">
        <f t="shared" si="18"/>
        <v>0</v>
      </c>
    </row>
    <row r="38" spans="1:154" ht="15.75" hidden="1" thickBot="1" x14ac:dyDescent="0.3">
      <c r="A38" s="24"/>
      <c r="B38" s="26"/>
      <c r="C38" s="203"/>
      <c r="D38" s="39">
        <f>C38*(1+Pressupostos!$B$17)</f>
        <v>0</v>
      </c>
      <c r="E38" s="39">
        <f>D38*(1+Pressupostos!$B$18)</f>
        <v>0</v>
      </c>
      <c r="F38" s="39">
        <f>E38*(1+Pressupostos!$B$19)</f>
        <v>0</v>
      </c>
      <c r="G38" s="39">
        <f>F38*(1+Pressupostos!$B$20)</f>
        <v>0</v>
      </c>
      <c r="H38" s="39">
        <f>G38*(1+Pressupostos!$B$21)</f>
        <v>0</v>
      </c>
      <c r="I38" s="39">
        <f>H38*(1+Pressupostos!$B$22)</f>
        <v>0</v>
      </c>
      <c r="J38" s="39">
        <f>I38*(1+Pressupostos!$B$23)</f>
        <v>0</v>
      </c>
      <c r="K38" s="39">
        <f>J38*(1+Pressupostos!$B$24)</f>
        <v>0</v>
      </c>
      <c r="L38" s="39">
        <f>K38*(1+Pressupostos!$B$25)</f>
        <v>0</v>
      </c>
      <c r="M38" s="124">
        <f t="shared" si="19"/>
        <v>0</v>
      </c>
      <c r="N38" s="53">
        <f>SUM(M8:M38)</f>
        <v>48224772.5</v>
      </c>
      <c r="AD38" s="35"/>
      <c r="AE38" s="38"/>
      <c r="AF38" s="49"/>
      <c r="AG38" s="50"/>
      <c r="AH38" s="50"/>
      <c r="AI38" s="50"/>
      <c r="AJ38" s="50"/>
      <c r="AK38" s="50"/>
      <c r="AL38" s="50"/>
      <c r="AM38" s="50"/>
      <c r="AN38" s="50"/>
      <c r="AO38" s="50"/>
      <c r="AP38" s="51">
        <f t="shared" si="20"/>
        <v>0</v>
      </c>
      <c r="AR38" s="35"/>
      <c r="AS38" s="38"/>
      <c r="AT38" s="49"/>
      <c r="AU38" s="50"/>
      <c r="AV38" s="50"/>
      <c r="AW38" s="50"/>
      <c r="AX38" s="50"/>
      <c r="AY38" s="50"/>
      <c r="AZ38" s="50"/>
      <c r="BA38" s="50"/>
      <c r="BB38" s="50"/>
      <c r="BC38" s="50"/>
      <c r="BD38" s="51">
        <f t="shared" si="21"/>
        <v>0</v>
      </c>
      <c r="BF38" s="35"/>
      <c r="BG38" s="38"/>
      <c r="BH38" s="49"/>
      <c r="BI38" s="50"/>
      <c r="BJ38" s="50"/>
      <c r="BK38" s="50"/>
      <c r="BL38" s="50"/>
      <c r="BM38" s="50"/>
      <c r="BN38" s="50"/>
      <c r="BO38" s="50"/>
      <c r="BP38" s="50"/>
      <c r="BQ38" s="50"/>
      <c r="BR38" s="51">
        <f t="shared" si="22"/>
        <v>0</v>
      </c>
      <c r="BT38" s="35"/>
      <c r="BU38" s="38"/>
      <c r="BV38" s="49"/>
      <c r="BW38" s="50"/>
      <c r="BX38" s="50"/>
      <c r="BY38" s="50"/>
      <c r="BZ38" s="50"/>
      <c r="CA38" s="50"/>
      <c r="CB38" s="50"/>
      <c r="CC38" s="50"/>
      <c r="CD38" s="50"/>
      <c r="CE38" s="50"/>
      <c r="CF38" s="51">
        <f t="shared" si="23"/>
        <v>0</v>
      </c>
      <c r="CH38" s="35"/>
      <c r="CI38" s="38"/>
      <c r="CJ38" s="49"/>
      <c r="CK38" s="50"/>
      <c r="CL38" s="50"/>
      <c r="CM38" s="50"/>
      <c r="CN38" s="50"/>
      <c r="CO38" s="50"/>
      <c r="CP38" s="50"/>
      <c r="CQ38" s="50"/>
      <c r="CR38" s="50"/>
      <c r="CS38" s="50"/>
      <c r="CT38" s="51">
        <f t="shared" si="14"/>
        <v>0</v>
      </c>
      <c r="CV38" s="35"/>
      <c r="CW38" s="38"/>
      <c r="CX38" s="49"/>
      <c r="CY38" s="50"/>
      <c r="CZ38" s="50"/>
      <c r="DA38" s="50"/>
      <c r="DB38" s="50"/>
      <c r="DC38" s="50"/>
      <c r="DD38" s="50"/>
      <c r="DE38" s="50"/>
      <c r="DF38" s="50"/>
      <c r="DG38" s="50"/>
      <c r="DH38" s="51">
        <f t="shared" si="15"/>
        <v>0</v>
      </c>
      <c r="DJ38" s="35"/>
      <c r="DK38" s="38"/>
      <c r="DL38" s="49"/>
      <c r="DM38" s="50"/>
      <c r="DN38" s="50"/>
      <c r="DO38" s="50"/>
      <c r="DP38" s="50"/>
      <c r="DQ38" s="50"/>
      <c r="DR38" s="50"/>
      <c r="DS38" s="50"/>
      <c r="DT38" s="50"/>
      <c r="DU38" s="50"/>
      <c r="DV38" s="51">
        <f t="shared" si="16"/>
        <v>0</v>
      </c>
      <c r="DX38" s="35"/>
      <c r="DY38" s="38"/>
      <c r="DZ38" s="49"/>
      <c r="EA38" s="50"/>
      <c r="EB38" s="50"/>
      <c r="EC38" s="50"/>
      <c r="ED38" s="50"/>
      <c r="EE38" s="50"/>
      <c r="EF38" s="50"/>
      <c r="EG38" s="50"/>
      <c r="EH38" s="50"/>
      <c r="EI38" s="50"/>
      <c r="EJ38" s="51">
        <f t="shared" si="17"/>
        <v>0</v>
      </c>
      <c r="EL38" s="35"/>
      <c r="EM38" s="38"/>
      <c r="EN38" s="49"/>
      <c r="EO38" s="50"/>
      <c r="EP38" s="50"/>
      <c r="EQ38" s="50"/>
      <c r="ER38" s="50"/>
      <c r="ES38" s="50"/>
      <c r="ET38" s="50"/>
      <c r="EU38" s="50"/>
      <c r="EV38" s="50"/>
      <c r="EW38" s="50"/>
      <c r="EX38" s="51">
        <f t="shared" si="18"/>
        <v>0</v>
      </c>
    </row>
    <row r="39" spans="1:154" ht="15" hidden="1" customHeight="1" x14ac:dyDescent="0.25">
      <c r="A39" s="24"/>
      <c r="B39" s="26"/>
      <c r="C39" s="203"/>
      <c r="D39" s="39">
        <f>C39*(1+Pressupostos!$B$17)</f>
        <v>0</v>
      </c>
      <c r="E39" s="39">
        <f>D39*(1+Pressupostos!$B$18)</f>
        <v>0</v>
      </c>
      <c r="F39" s="39">
        <f>E39*(1+Pressupostos!$B$19)</f>
        <v>0</v>
      </c>
      <c r="G39" s="39">
        <f>F39*(1+Pressupostos!$B$20)</f>
        <v>0</v>
      </c>
      <c r="H39" s="39">
        <f>G39*(1+Pressupostos!$B$21)</f>
        <v>0</v>
      </c>
      <c r="I39" s="39">
        <f>H39*(1+Pressupostos!$B$22)</f>
        <v>0</v>
      </c>
      <c r="J39" s="39">
        <f>I39*(1+Pressupostos!$B$23)</f>
        <v>0</v>
      </c>
      <c r="K39" s="39">
        <f>J39*(1+Pressupostos!$B$24)</f>
        <v>0</v>
      </c>
      <c r="L39" s="39">
        <f>K39*(1+Pressupostos!$B$25)</f>
        <v>0</v>
      </c>
      <c r="M39" s="124">
        <f t="shared" si="19"/>
        <v>0</v>
      </c>
      <c r="AD39" s="24"/>
      <c r="AE39" s="26"/>
      <c r="AF39" s="46"/>
      <c r="AG39" s="47"/>
      <c r="AH39" s="47"/>
      <c r="AI39" s="47"/>
      <c r="AJ39" s="47"/>
      <c r="AK39" s="47"/>
      <c r="AL39" s="47"/>
      <c r="AM39" s="47"/>
      <c r="AN39" s="47"/>
      <c r="AO39" s="47"/>
      <c r="AP39" s="48">
        <f t="shared" si="20"/>
        <v>0</v>
      </c>
      <c r="AR39" s="24"/>
      <c r="AS39" s="26"/>
      <c r="AT39" s="46"/>
      <c r="AU39" s="47"/>
      <c r="AV39" s="47"/>
      <c r="AW39" s="47"/>
      <c r="AX39" s="47"/>
      <c r="AY39" s="47"/>
      <c r="AZ39" s="47"/>
      <c r="BA39" s="47"/>
      <c r="BB39" s="47"/>
      <c r="BC39" s="47"/>
      <c r="BD39" s="48">
        <f t="shared" si="21"/>
        <v>0</v>
      </c>
      <c r="BF39" s="24"/>
      <c r="BG39" s="26"/>
      <c r="BH39" s="46"/>
      <c r="BI39" s="47"/>
      <c r="BJ39" s="47"/>
      <c r="BK39" s="47"/>
      <c r="BL39" s="47"/>
      <c r="BM39" s="47"/>
      <c r="BN39" s="47"/>
      <c r="BO39" s="47"/>
      <c r="BP39" s="47"/>
      <c r="BQ39" s="47"/>
      <c r="BR39" s="48">
        <f t="shared" si="22"/>
        <v>0</v>
      </c>
      <c r="BT39" s="24"/>
      <c r="BU39" s="26"/>
      <c r="BV39" s="46"/>
      <c r="BW39" s="47"/>
      <c r="BX39" s="47"/>
      <c r="BY39" s="47"/>
      <c r="BZ39" s="47"/>
      <c r="CA39" s="47"/>
      <c r="CB39" s="47"/>
      <c r="CC39" s="47"/>
      <c r="CD39" s="47"/>
      <c r="CE39" s="47"/>
      <c r="CF39" s="48">
        <f t="shared" si="23"/>
        <v>0</v>
      </c>
      <c r="CH39" s="24"/>
      <c r="CI39" s="26"/>
      <c r="CJ39" s="46"/>
      <c r="CK39" s="47"/>
      <c r="CL39" s="47"/>
      <c r="CM39" s="47"/>
      <c r="CN39" s="47"/>
      <c r="CO39" s="47"/>
      <c r="CP39" s="47"/>
      <c r="CQ39" s="47"/>
      <c r="CR39" s="47"/>
      <c r="CS39" s="47"/>
      <c r="CT39" s="48">
        <f t="shared" si="14"/>
        <v>0</v>
      </c>
      <c r="CV39" s="24"/>
      <c r="CW39" s="26"/>
      <c r="CX39" s="46"/>
      <c r="CY39" s="47"/>
      <c r="CZ39" s="47"/>
      <c r="DA39" s="47"/>
      <c r="DB39" s="47"/>
      <c r="DC39" s="47"/>
      <c r="DD39" s="47"/>
      <c r="DE39" s="47"/>
      <c r="DF39" s="47"/>
      <c r="DG39" s="47"/>
      <c r="DH39" s="48">
        <f t="shared" si="15"/>
        <v>0</v>
      </c>
      <c r="DJ39" s="24"/>
      <c r="DK39" s="26"/>
      <c r="DL39" s="46"/>
      <c r="DM39" s="47"/>
      <c r="DN39" s="47"/>
      <c r="DO39" s="47"/>
      <c r="DP39" s="47"/>
      <c r="DQ39" s="47"/>
      <c r="DR39" s="47"/>
      <c r="DS39" s="47"/>
      <c r="DT39" s="47"/>
      <c r="DU39" s="47"/>
      <c r="DV39" s="48">
        <f t="shared" si="16"/>
        <v>0</v>
      </c>
      <c r="DX39" s="24"/>
      <c r="DY39" s="26"/>
      <c r="DZ39" s="46"/>
      <c r="EA39" s="47"/>
      <c r="EB39" s="47"/>
      <c r="EC39" s="47"/>
      <c r="ED39" s="47"/>
      <c r="EE39" s="47"/>
      <c r="EF39" s="47"/>
      <c r="EG39" s="47"/>
      <c r="EH39" s="47"/>
      <c r="EI39" s="47"/>
      <c r="EJ39" s="48">
        <f t="shared" si="17"/>
        <v>0</v>
      </c>
      <c r="EL39" s="24"/>
      <c r="EM39" s="26"/>
      <c r="EN39" s="46"/>
      <c r="EO39" s="47"/>
      <c r="EP39" s="47"/>
      <c r="EQ39" s="47"/>
      <c r="ER39" s="47"/>
      <c r="ES39" s="47"/>
      <c r="ET39" s="47"/>
      <c r="EU39" s="47"/>
      <c r="EV39" s="47"/>
      <c r="EW39" s="47"/>
      <c r="EX39" s="48">
        <f t="shared" si="18"/>
        <v>0</v>
      </c>
    </row>
    <row r="40" spans="1:154" ht="15" hidden="1" customHeight="1" x14ac:dyDescent="0.25">
      <c r="A40" s="24"/>
      <c r="B40" s="26"/>
      <c r="C40" s="203"/>
      <c r="D40" s="39">
        <f>C40*(1+Pressupostos!$B$17)</f>
        <v>0</v>
      </c>
      <c r="E40" s="39">
        <f>D40*(1+Pressupostos!$B$18)</f>
        <v>0</v>
      </c>
      <c r="F40" s="39">
        <f>E40*(1+Pressupostos!$B$19)</f>
        <v>0</v>
      </c>
      <c r="G40" s="39">
        <f>F40*(1+Pressupostos!$B$20)</f>
        <v>0</v>
      </c>
      <c r="H40" s="39">
        <f>G40*(1+Pressupostos!$B$21)</f>
        <v>0</v>
      </c>
      <c r="I40" s="39">
        <f>H40*(1+Pressupostos!$B$22)</f>
        <v>0</v>
      </c>
      <c r="J40" s="39">
        <f>I40*(1+Pressupostos!$B$23)</f>
        <v>0</v>
      </c>
      <c r="K40" s="39">
        <f>J40*(1+Pressupostos!$B$24)</f>
        <v>0</v>
      </c>
      <c r="L40" s="39">
        <f>K40*(1+Pressupostos!$B$25)</f>
        <v>0</v>
      </c>
      <c r="M40" s="124">
        <f t="shared" si="19"/>
        <v>0</v>
      </c>
      <c r="AD40" s="24"/>
      <c r="AE40" s="26"/>
      <c r="AF40" s="46"/>
      <c r="AG40" s="47"/>
      <c r="AH40" s="47"/>
      <c r="AI40" s="47"/>
      <c r="AJ40" s="47"/>
      <c r="AK40" s="47"/>
      <c r="AL40" s="47"/>
      <c r="AM40" s="47"/>
      <c r="AN40" s="47"/>
      <c r="AO40" s="47"/>
      <c r="AP40" s="48">
        <f t="shared" si="20"/>
        <v>0</v>
      </c>
      <c r="AR40" s="24"/>
      <c r="AS40" s="26"/>
      <c r="AT40" s="46"/>
      <c r="AU40" s="47"/>
      <c r="AV40" s="47"/>
      <c r="AW40" s="47"/>
      <c r="AX40" s="47"/>
      <c r="AY40" s="47"/>
      <c r="AZ40" s="47"/>
      <c r="BA40" s="47"/>
      <c r="BB40" s="47"/>
      <c r="BC40" s="47"/>
      <c r="BD40" s="48">
        <f t="shared" si="21"/>
        <v>0</v>
      </c>
      <c r="BF40" s="24"/>
      <c r="BG40" s="26"/>
      <c r="BH40" s="46"/>
      <c r="BI40" s="47"/>
      <c r="BJ40" s="47"/>
      <c r="BK40" s="47"/>
      <c r="BL40" s="47"/>
      <c r="BM40" s="47"/>
      <c r="BN40" s="47"/>
      <c r="BO40" s="47"/>
      <c r="BP40" s="47"/>
      <c r="BQ40" s="47"/>
      <c r="BR40" s="48">
        <f t="shared" si="22"/>
        <v>0</v>
      </c>
      <c r="BT40" s="24"/>
      <c r="BU40" s="26"/>
      <c r="BV40" s="46"/>
      <c r="BW40" s="47"/>
      <c r="BX40" s="47"/>
      <c r="BY40" s="47"/>
      <c r="BZ40" s="47"/>
      <c r="CA40" s="47"/>
      <c r="CB40" s="47"/>
      <c r="CC40" s="47"/>
      <c r="CD40" s="47"/>
      <c r="CE40" s="47"/>
      <c r="CF40" s="48">
        <f t="shared" si="23"/>
        <v>0</v>
      </c>
      <c r="CH40" s="24"/>
      <c r="CI40" s="26"/>
      <c r="CJ40" s="46"/>
      <c r="CK40" s="47"/>
      <c r="CL40" s="47"/>
      <c r="CM40" s="47"/>
      <c r="CN40" s="47"/>
      <c r="CO40" s="47"/>
      <c r="CP40" s="47"/>
      <c r="CQ40" s="47"/>
      <c r="CR40" s="47"/>
      <c r="CS40" s="47"/>
      <c r="CT40" s="48">
        <f t="shared" si="14"/>
        <v>0</v>
      </c>
      <c r="CV40" s="24"/>
      <c r="CW40" s="26"/>
      <c r="CX40" s="46"/>
      <c r="CY40" s="47"/>
      <c r="CZ40" s="47"/>
      <c r="DA40" s="47"/>
      <c r="DB40" s="47"/>
      <c r="DC40" s="47"/>
      <c r="DD40" s="47"/>
      <c r="DE40" s="47"/>
      <c r="DF40" s="47"/>
      <c r="DG40" s="47"/>
      <c r="DH40" s="48">
        <f t="shared" si="15"/>
        <v>0</v>
      </c>
      <c r="DJ40" s="24"/>
      <c r="DK40" s="26"/>
      <c r="DL40" s="46"/>
      <c r="DM40" s="47"/>
      <c r="DN40" s="47"/>
      <c r="DO40" s="47"/>
      <c r="DP40" s="47"/>
      <c r="DQ40" s="47"/>
      <c r="DR40" s="47"/>
      <c r="DS40" s="47"/>
      <c r="DT40" s="47"/>
      <c r="DU40" s="47"/>
      <c r="DV40" s="48">
        <f t="shared" si="16"/>
        <v>0</v>
      </c>
      <c r="DX40" s="24"/>
      <c r="DY40" s="26"/>
      <c r="DZ40" s="46"/>
      <c r="EA40" s="47"/>
      <c r="EB40" s="47"/>
      <c r="EC40" s="47"/>
      <c r="ED40" s="47"/>
      <c r="EE40" s="47"/>
      <c r="EF40" s="47"/>
      <c r="EG40" s="47"/>
      <c r="EH40" s="47"/>
      <c r="EI40" s="47"/>
      <c r="EJ40" s="48">
        <f t="shared" si="17"/>
        <v>0</v>
      </c>
      <c r="EL40" s="24"/>
      <c r="EM40" s="26"/>
      <c r="EN40" s="46"/>
      <c r="EO40" s="47"/>
      <c r="EP40" s="47"/>
      <c r="EQ40" s="47"/>
      <c r="ER40" s="47"/>
      <c r="ES40" s="47"/>
      <c r="ET40" s="47"/>
      <c r="EU40" s="47"/>
      <c r="EV40" s="47"/>
      <c r="EW40" s="47"/>
      <c r="EX40" s="48">
        <f t="shared" si="18"/>
        <v>0</v>
      </c>
    </row>
    <row r="41" spans="1:154" ht="15" hidden="1" customHeight="1" x14ac:dyDescent="0.25">
      <c r="A41" s="24"/>
      <c r="B41" s="26"/>
      <c r="C41" s="203"/>
      <c r="D41" s="39">
        <f>C41*(1+Pressupostos!$B$17)</f>
        <v>0</v>
      </c>
      <c r="E41" s="39">
        <f>D41*(1+Pressupostos!$B$18)</f>
        <v>0</v>
      </c>
      <c r="F41" s="39">
        <f>E41*(1+Pressupostos!$B$19)</f>
        <v>0</v>
      </c>
      <c r="G41" s="39">
        <f>F41*(1+Pressupostos!$B$20)</f>
        <v>0</v>
      </c>
      <c r="H41" s="39">
        <f>G41*(1+Pressupostos!$B$21)</f>
        <v>0</v>
      </c>
      <c r="I41" s="39">
        <f>H41*(1+Pressupostos!$B$22)</f>
        <v>0</v>
      </c>
      <c r="J41" s="39">
        <f>I41*(1+Pressupostos!$B$23)</f>
        <v>0</v>
      </c>
      <c r="K41" s="39">
        <f>J41*(1+Pressupostos!$B$24)</f>
        <v>0</v>
      </c>
      <c r="L41" s="39">
        <f>K41*(1+Pressupostos!$B$25)</f>
        <v>0</v>
      </c>
      <c r="M41" s="124">
        <f t="shared" si="19"/>
        <v>0</v>
      </c>
      <c r="AD41" s="24"/>
      <c r="AE41" s="26"/>
      <c r="AF41" s="46"/>
      <c r="AG41" s="47"/>
      <c r="AH41" s="47"/>
      <c r="AI41" s="47"/>
      <c r="AJ41" s="47"/>
      <c r="AK41" s="47"/>
      <c r="AL41" s="47"/>
      <c r="AM41" s="47"/>
      <c r="AN41" s="47"/>
      <c r="AO41" s="47"/>
      <c r="AP41" s="48">
        <f t="shared" si="20"/>
        <v>0</v>
      </c>
      <c r="AR41" s="24"/>
      <c r="AS41" s="26"/>
      <c r="AT41" s="46"/>
      <c r="AU41" s="47"/>
      <c r="AV41" s="47"/>
      <c r="AW41" s="47"/>
      <c r="AX41" s="47"/>
      <c r="AY41" s="47"/>
      <c r="AZ41" s="47"/>
      <c r="BA41" s="47"/>
      <c r="BB41" s="47"/>
      <c r="BC41" s="47"/>
      <c r="BD41" s="48">
        <f t="shared" si="21"/>
        <v>0</v>
      </c>
      <c r="BF41" s="24"/>
      <c r="BG41" s="26"/>
      <c r="BH41" s="46"/>
      <c r="BI41" s="47"/>
      <c r="BJ41" s="47"/>
      <c r="BK41" s="47"/>
      <c r="BL41" s="47"/>
      <c r="BM41" s="47"/>
      <c r="BN41" s="47"/>
      <c r="BO41" s="47"/>
      <c r="BP41" s="47"/>
      <c r="BQ41" s="47"/>
      <c r="BR41" s="48">
        <f t="shared" si="22"/>
        <v>0</v>
      </c>
      <c r="BT41" s="24"/>
      <c r="BU41" s="26"/>
      <c r="BV41" s="46"/>
      <c r="BW41" s="47"/>
      <c r="BX41" s="47"/>
      <c r="BY41" s="47"/>
      <c r="BZ41" s="47"/>
      <c r="CA41" s="47"/>
      <c r="CB41" s="47"/>
      <c r="CC41" s="47"/>
      <c r="CD41" s="47"/>
      <c r="CE41" s="47"/>
      <c r="CF41" s="48">
        <f t="shared" si="23"/>
        <v>0</v>
      </c>
      <c r="CH41" s="24"/>
      <c r="CI41" s="26"/>
      <c r="CJ41" s="46"/>
      <c r="CK41" s="47"/>
      <c r="CL41" s="47"/>
      <c r="CM41" s="47"/>
      <c r="CN41" s="47"/>
      <c r="CO41" s="47"/>
      <c r="CP41" s="47"/>
      <c r="CQ41" s="47"/>
      <c r="CR41" s="47"/>
      <c r="CS41" s="47"/>
      <c r="CT41" s="48">
        <f t="shared" si="14"/>
        <v>0</v>
      </c>
      <c r="CV41" s="24"/>
      <c r="CW41" s="26"/>
      <c r="CX41" s="46"/>
      <c r="CY41" s="47"/>
      <c r="CZ41" s="47"/>
      <c r="DA41" s="47"/>
      <c r="DB41" s="47"/>
      <c r="DC41" s="47"/>
      <c r="DD41" s="47"/>
      <c r="DE41" s="47"/>
      <c r="DF41" s="47"/>
      <c r="DG41" s="47"/>
      <c r="DH41" s="48">
        <f t="shared" si="15"/>
        <v>0</v>
      </c>
      <c r="DJ41" s="24"/>
      <c r="DK41" s="26"/>
      <c r="DL41" s="46"/>
      <c r="DM41" s="47"/>
      <c r="DN41" s="47"/>
      <c r="DO41" s="47"/>
      <c r="DP41" s="47"/>
      <c r="DQ41" s="47"/>
      <c r="DR41" s="47"/>
      <c r="DS41" s="47"/>
      <c r="DT41" s="47"/>
      <c r="DU41" s="47"/>
      <c r="DV41" s="48">
        <f t="shared" si="16"/>
        <v>0</v>
      </c>
      <c r="DX41" s="24"/>
      <c r="DY41" s="26"/>
      <c r="DZ41" s="46"/>
      <c r="EA41" s="47"/>
      <c r="EB41" s="47"/>
      <c r="EC41" s="47"/>
      <c r="ED41" s="47"/>
      <c r="EE41" s="47"/>
      <c r="EF41" s="47"/>
      <c r="EG41" s="47"/>
      <c r="EH41" s="47"/>
      <c r="EI41" s="47"/>
      <c r="EJ41" s="48">
        <f t="shared" si="17"/>
        <v>0</v>
      </c>
      <c r="EL41" s="24"/>
      <c r="EM41" s="26"/>
      <c r="EN41" s="46"/>
      <c r="EO41" s="47"/>
      <c r="EP41" s="47"/>
      <c r="EQ41" s="47"/>
      <c r="ER41" s="47"/>
      <c r="ES41" s="47"/>
      <c r="ET41" s="47"/>
      <c r="EU41" s="47"/>
      <c r="EV41" s="47"/>
      <c r="EW41" s="47"/>
      <c r="EX41" s="48">
        <f t="shared" si="18"/>
        <v>0</v>
      </c>
    </row>
    <row r="42" spans="1:154" ht="15" hidden="1" customHeight="1" x14ac:dyDescent="0.25">
      <c r="A42" s="24"/>
      <c r="B42" s="26"/>
      <c r="C42" s="203"/>
      <c r="D42" s="39">
        <f>C42*(1+Pressupostos!$B$17)</f>
        <v>0</v>
      </c>
      <c r="E42" s="39">
        <f>D42*(1+Pressupostos!$B$18)</f>
        <v>0</v>
      </c>
      <c r="F42" s="39">
        <f>E42*(1+Pressupostos!$B$19)</f>
        <v>0</v>
      </c>
      <c r="G42" s="39">
        <f>F42*(1+Pressupostos!$B$20)</f>
        <v>0</v>
      </c>
      <c r="H42" s="39">
        <f>G42*(1+Pressupostos!$B$21)</f>
        <v>0</v>
      </c>
      <c r="I42" s="39">
        <f>H42*(1+Pressupostos!$B$22)</f>
        <v>0</v>
      </c>
      <c r="J42" s="39">
        <f>I42*(1+Pressupostos!$B$23)</f>
        <v>0</v>
      </c>
      <c r="K42" s="39">
        <f>J42*(1+Pressupostos!$B$24)</f>
        <v>0</v>
      </c>
      <c r="L42" s="39">
        <f>K42*(1+Pressupostos!$B$25)</f>
        <v>0</v>
      </c>
      <c r="M42" s="124">
        <f t="shared" si="19"/>
        <v>0</v>
      </c>
      <c r="AD42" s="24"/>
      <c r="AE42" s="26"/>
      <c r="AF42" s="46"/>
      <c r="AG42" s="47"/>
      <c r="AH42" s="47"/>
      <c r="AI42" s="47"/>
      <c r="AJ42" s="47"/>
      <c r="AK42" s="47"/>
      <c r="AL42" s="47"/>
      <c r="AM42" s="47"/>
      <c r="AN42" s="47"/>
      <c r="AO42" s="47"/>
      <c r="AP42" s="48">
        <f t="shared" si="20"/>
        <v>0</v>
      </c>
      <c r="AR42" s="24"/>
      <c r="AS42" s="26"/>
      <c r="AT42" s="46"/>
      <c r="AU42" s="47"/>
      <c r="AV42" s="47"/>
      <c r="AW42" s="47"/>
      <c r="AX42" s="47"/>
      <c r="AY42" s="47"/>
      <c r="AZ42" s="47"/>
      <c r="BA42" s="47"/>
      <c r="BB42" s="47"/>
      <c r="BC42" s="47"/>
      <c r="BD42" s="48">
        <f t="shared" si="21"/>
        <v>0</v>
      </c>
      <c r="BF42" s="24"/>
      <c r="BG42" s="26"/>
      <c r="BH42" s="46"/>
      <c r="BI42" s="47"/>
      <c r="BJ42" s="47"/>
      <c r="BK42" s="47"/>
      <c r="BL42" s="47"/>
      <c r="BM42" s="47"/>
      <c r="BN42" s="47"/>
      <c r="BO42" s="47"/>
      <c r="BP42" s="47"/>
      <c r="BQ42" s="47"/>
      <c r="BR42" s="48">
        <f t="shared" si="22"/>
        <v>0</v>
      </c>
      <c r="BT42" s="24"/>
      <c r="BU42" s="26"/>
      <c r="BV42" s="46"/>
      <c r="BW42" s="47"/>
      <c r="BX42" s="47"/>
      <c r="BY42" s="47"/>
      <c r="BZ42" s="47"/>
      <c r="CA42" s="47"/>
      <c r="CB42" s="47"/>
      <c r="CC42" s="47"/>
      <c r="CD42" s="47"/>
      <c r="CE42" s="47"/>
      <c r="CF42" s="48">
        <f t="shared" si="23"/>
        <v>0</v>
      </c>
      <c r="CH42" s="24"/>
      <c r="CI42" s="26"/>
      <c r="CJ42" s="46"/>
      <c r="CK42" s="47"/>
      <c r="CL42" s="47"/>
      <c r="CM42" s="47"/>
      <c r="CN42" s="47"/>
      <c r="CO42" s="47"/>
      <c r="CP42" s="47"/>
      <c r="CQ42" s="47"/>
      <c r="CR42" s="47"/>
      <c r="CS42" s="47"/>
      <c r="CT42" s="48">
        <f t="shared" si="14"/>
        <v>0</v>
      </c>
      <c r="CV42" s="24"/>
      <c r="CW42" s="26"/>
      <c r="CX42" s="46"/>
      <c r="CY42" s="47"/>
      <c r="CZ42" s="47"/>
      <c r="DA42" s="47"/>
      <c r="DB42" s="47"/>
      <c r="DC42" s="47"/>
      <c r="DD42" s="47"/>
      <c r="DE42" s="47"/>
      <c r="DF42" s="47"/>
      <c r="DG42" s="47"/>
      <c r="DH42" s="48">
        <f t="shared" si="15"/>
        <v>0</v>
      </c>
      <c r="DJ42" s="24"/>
      <c r="DK42" s="26"/>
      <c r="DL42" s="46"/>
      <c r="DM42" s="47"/>
      <c r="DN42" s="47"/>
      <c r="DO42" s="47"/>
      <c r="DP42" s="47"/>
      <c r="DQ42" s="47"/>
      <c r="DR42" s="47"/>
      <c r="DS42" s="47"/>
      <c r="DT42" s="47"/>
      <c r="DU42" s="47"/>
      <c r="DV42" s="48">
        <f t="shared" si="16"/>
        <v>0</v>
      </c>
      <c r="DX42" s="24"/>
      <c r="DY42" s="26"/>
      <c r="DZ42" s="46"/>
      <c r="EA42" s="47"/>
      <c r="EB42" s="47"/>
      <c r="EC42" s="47"/>
      <c r="ED42" s="47"/>
      <c r="EE42" s="47"/>
      <c r="EF42" s="47"/>
      <c r="EG42" s="47"/>
      <c r="EH42" s="47"/>
      <c r="EI42" s="47"/>
      <c r="EJ42" s="48">
        <f t="shared" si="17"/>
        <v>0</v>
      </c>
      <c r="EL42" s="24"/>
      <c r="EM42" s="26"/>
      <c r="EN42" s="46"/>
      <c r="EO42" s="47"/>
      <c r="EP42" s="47"/>
      <c r="EQ42" s="47"/>
      <c r="ER42" s="47"/>
      <c r="ES42" s="47"/>
      <c r="ET42" s="47"/>
      <c r="EU42" s="47"/>
      <c r="EV42" s="47"/>
      <c r="EW42" s="47"/>
      <c r="EX42" s="48">
        <f t="shared" si="18"/>
        <v>0</v>
      </c>
    </row>
    <row r="43" spans="1:154" ht="15" hidden="1" customHeight="1" x14ac:dyDescent="0.25">
      <c r="A43" s="24"/>
      <c r="B43" s="26"/>
      <c r="C43" s="203"/>
      <c r="D43" s="39">
        <f>C43*(1+Pressupostos!$B$17)</f>
        <v>0</v>
      </c>
      <c r="E43" s="39">
        <f>D43*(1+Pressupostos!$B$18)</f>
        <v>0</v>
      </c>
      <c r="F43" s="39">
        <f>E43*(1+Pressupostos!$B$19)</f>
        <v>0</v>
      </c>
      <c r="G43" s="39">
        <f>F43*(1+Pressupostos!$B$20)</f>
        <v>0</v>
      </c>
      <c r="H43" s="39">
        <f>G43*(1+Pressupostos!$B$21)</f>
        <v>0</v>
      </c>
      <c r="I43" s="39">
        <f>H43*(1+Pressupostos!$B$22)</f>
        <v>0</v>
      </c>
      <c r="J43" s="39">
        <f>I43*(1+Pressupostos!$B$23)</f>
        <v>0</v>
      </c>
      <c r="K43" s="39">
        <f>J43*(1+Pressupostos!$B$24)</f>
        <v>0</v>
      </c>
      <c r="L43" s="39">
        <f>K43*(1+Pressupostos!$B$25)</f>
        <v>0</v>
      </c>
      <c r="M43" s="124">
        <f t="shared" si="19"/>
        <v>0</v>
      </c>
      <c r="AD43" s="24"/>
      <c r="AE43" s="26"/>
      <c r="AF43" s="46"/>
      <c r="AG43" s="47"/>
      <c r="AH43" s="47"/>
      <c r="AI43" s="47"/>
      <c r="AJ43" s="47"/>
      <c r="AK43" s="47"/>
      <c r="AL43" s="47"/>
      <c r="AM43" s="47"/>
      <c r="AN43" s="47"/>
      <c r="AO43" s="47"/>
      <c r="AP43" s="48">
        <f t="shared" si="20"/>
        <v>0</v>
      </c>
      <c r="AR43" s="24"/>
      <c r="AS43" s="26"/>
      <c r="AT43" s="46"/>
      <c r="AU43" s="47"/>
      <c r="AV43" s="47"/>
      <c r="AW43" s="47"/>
      <c r="AX43" s="47"/>
      <c r="AY43" s="47"/>
      <c r="AZ43" s="47"/>
      <c r="BA43" s="47"/>
      <c r="BB43" s="47"/>
      <c r="BC43" s="47"/>
      <c r="BD43" s="48">
        <f t="shared" si="21"/>
        <v>0</v>
      </c>
      <c r="BF43" s="24"/>
      <c r="BG43" s="26"/>
      <c r="BH43" s="46"/>
      <c r="BI43" s="47"/>
      <c r="BJ43" s="47"/>
      <c r="BK43" s="47"/>
      <c r="BL43" s="47"/>
      <c r="BM43" s="47"/>
      <c r="BN43" s="47"/>
      <c r="BO43" s="47"/>
      <c r="BP43" s="47"/>
      <c r="BQ43" s="47"/>
      <c r="BR43" s="48">
        <f t="shared" si="22"/>
        <v>0</v>
      </c>
      <c r="BT43" s="24"/>
      <c r="BU43" s="26"/>
      <c r="BV43" s="46"/>
      <c r="BW43" s="47"/>
      <c r="BX43" s="47"/>
      <c r="BY43" s="47"/>
      <c r="BZ43" s="47"/>
      <c r="CA43" s="47"/>
      <c r="CB43" s="47"/>
      <c r="CC43" s="47"/>
      <c r="CD43" s="47"/>
      <c r="CE43" s="47"/>
      <c r="CF43" s="48">
        <f t="shared" si="23"/>
        <v>0</v>
      </c>
      <c r="CH43" s="24"/>
      <c r="CI43" s="26"/>
      <c r="CJ43" s="46"/>
      <c r="CK43" s="47"/>
      <c r="CL43" s="47"/>
      <c r="CM43" s="47"/>
      <c r="CN43" s="47"/>
      <c r="CO43" s="47"/>
      <c r="CP43" s="47"/>
      <c r="CQ43" s="47"/>
      <c r="CR43" s="47"/>
      <c r="CS43" s="47"/>
      <c r="CT43" s="48">
        <f t="shared" si="14"/>
        <v>0</v>
      </c>
      <c r="CV43" s="24"/>
      <c r="CW43" s="26"/>
      <c r="CX43" s="46"/>
      <c r="CY43" s="47"/>
      <c r="CZ43" s="47"/>
      <c r="DA43" s="47"/>
      <c r="DB43" s="47"/>
      <c r="DC43" s="47"/>
      <c r="DD43" s="47"/>
      <c r="DE43" s="47"/>
      <c r="DF43" s="47"/>
      <c r="DG43" s="47"/>
      <c r="DH43" s="48">
        <f t="shared" si="15"/>
        <v>0</v>
      </c>
      <c r="DJ43" s="24"/>
      <c r="DK43" s="26"/>
      <c r="DL43" s="46"/>
      <c r="DM43" s="47"/>
      <c r="DN43" s="47"/>
      <c r="DO43" s="47"/>
      <c r="DP43" s="47"/>
      <c r="DQ43" s="47"/>
      <c r="DR43" s="47"/>
      <c r="DS43" s="47"/>
      <c r="DT43" s="47"/>
      <c r="DU43" s="47"/>
      <c r="DV43" s="48">
        <f t="shared" si="16"/>
        <v>0</v>
      </c>
      <c r="DX43" s="24"/>
      <c r="DY43" s="26"/>
      <c r="DZ43" s="46"/>
      <c r="EA43" s="47"/>
      <c r="EB43" s="47"/>
      <c r="EC43" s="47"/>
      <c r="ED43" s="47"/>
      <c r="EE43" s="47"/>
      <c r="EF43" s="47"/>
      <c r="EG43" s="47"/>
      <c r="EH43" s="47"/>
      <c r="EI43" s="47"/>
      <c r="EJ43" s="48">
        <f t="shared" si="17"/>
        <v>0</v>
      </c>
      <c r="EL43" s="24"/>
      <c r="EM43" s="26"/>
      <c r="EN43" s="46"/>
      <c r="EO43" s="47"/>
      <c r="EP43" s="47"/>
      <c r="EQ43" s="47"/>
      <c r="ER43" s="47"/>
      <c r="ES43" s="47"/>
      <c r="ET43" s="47"/>
      <c r="EU43" s="47"/>
      <c r="EV43" s="47"/>
      <c r="EW43" s="47"/>
      <c r="EX43" s="48">
        <f t="shared" si="18"/>
        <v>0</v>
      </c>
    </row>
    <row r="44" spans="1:154" ht="15" hidden="1" customHeight="1" x14ac:dyDescent="0.25">
      <c r="A44" s="24"/>
      <c r="B44" s="26"/>
      <c r="C44" s="203"/>
      <c r="D44" s="39">
        <f>C44*(1+Pressupostos!$B$17)</f>
        <v>0</v>
      </c>
      <c r="E44" s="39">
        <f>D44*(1+Pressupostos!$B$18)</f>
        <v>0</v>
      </c>
      <c r="F44" s="39">
        <f>E44*(1+Pressupostos!$B$19)</f>
        <v>0</v>
      </c>
      <c r="G44" s="39">
        <f>F44*(1+Pressupostos!$B$20)</f>
        <v>0</v>
      </c>
      <c r="H44" s="39">
        <f>G44*(1+Pressupostos!$B$21)</f>
        <v>0</v>
      </c>
      <c r="I44" s="39">
        <f>H44*(1+Pressupostos!$B$22)</f>
        <v>0</v>
      </c>
      <c r="J44" s="39">
        <f>I44*(1+Pressupostos!$B$23)</f>
        <v>0</v>
      </c>
      <c r="K44" s="39">
        <f>J44*(1+Pressupostos!$B$24)</f>
        <v>0</v>
      </c>
      <c r="L44" s="39">
        <f>K44*(1+Pressupostos!$B$25)</f>
        <v>0</v>
      </c>
      <c r="M44" s="124">
        <f t="shared" si="19"/>
        <v>0</v>
      </c>
      <c r="AD44" s="24"/>
      <c r="AE44" s="26"/>
      <c r="AF44" s="46"/>
      <c r="AG44" s="47"/>
      <c r="AH44" s="47"/>
      <c r="AI44" s="47"/>
      <c r="AJ44" s="47"/>
      <c r="AK44" s="47"/>
      <c r="AL44" s="47"/>
      <c r="AM44" s="47"/>
      <c r="AN44" s="47"/>
      <c r="AO44" s="47"/>
      <c r="AP44" s="48">
        <f t="shared" si="20"/>
        <v>0</v>
      </c>
      <c r="AR44" s="24"/>
      <c r="AS44" s="26"/>
      <c r="AT44" s="46"/>
      <c r="AU44" s="47"/>
      <c r="AV44" s="47"/>
      <c r="AW44" s="47"/>
      <c r="AX44" s="47"/>
      <c r="AY44" s="47"/>
      <c r="AZ44" s="47"/>
      <c r="BA44" s="47"/>
      <c r="BB44" s="47"/>
      <c r="BC44" s="47"/>
      <c r="BD44" s="48">
        <f t="shared" si="21"/>
        <v>0</v>
      </c>
      <c r="BF44" s="24"/>
      <c r="BG44" s="26"/>
      <c r="BH44" s="46"/>
      <c r="BI44" s="47"/>
      <c r="BJ44" s="47"/>
      <c r="BK44" s="47"/>
      <c r="BL44" s="47"/>
      <c r="BM44" s="47"/>
      <c r="BN44" s="47"/>
      <c r="BO44" s="47"/>
      <c r="BP44" s="47"/>
      <c r="BQ44" s="47"/>
      <c r="BR44" s="48">
        <f t="shared" si="22"/>
        <v>0</v>
      </c>
      <c r="BT44" s="24"/>
      <c r="BU44" s="26"/>
      <c r="BV44" s="46"/>
      <c r="BW44" s="47"/>
      <c r="BX44" s="47"/>
      <c r="BY44" s="47"/>
      <c r="BZ44" s="47"/>
      <c r="CA44" s="47"/>
      <c r="CB44" s="47"/>
      <c r="CC44" s="47"/>
      <c r="CD44" s="47"/>
      <c r="CE44" s="47"/>
      <c r="CF44" s="48">
        <f t="shared" si="23"/>
        <v>0</v>
      </c>
      <c r="CH44" s="24"/>
      <c r="CI44" s="26"/>
      <c r="CJ44" s="46"/>
      <c r="CK44" s="47"/>
      <c r="CL44" s="47"/>
      <c r="CM44" s="47"/>
      <c r="CN44" s="47"/>
      <c r="CO44" s="47"/>
      <c r="CP44" s="47"/>
      <c r="CQ44" s="47"/>
      <c r="CR44" s="47"/>
      <c r="CS44" s="47"/>
      <c r="CT44" s="48">
        <f t="shared" si="14"/>
        <v>0</v>
      </c>
      <c r="CV44" s="24"/>
      <c r="CW44" s="26"/>
      <c r="CX44" s="46"/>
      <c r="CY44" s="47"/>
      <c r="CZ44" s="47"/>
      <c r="DA44" s="47"/>
      <c r="DB44" s="47"/>
      <c r="DC44" s="47"/>
      <c r="DD44" s="47"/>
      <c r="DE44" s="47"/>
      <c r="DF44" s="47"/>
      <c r="DG44" s="47"/>
      <c r="DH44" s="48">
        <f t="shared" si="15"/>
        <v>0</v>
      </c>
      <c r="DJ44" s="24"/>
      <c r="DK44" s="26"/>
      <c r="DL44" s="46"/>
      <c r="DM44" s="47"/>
      <c r="DN44" s="47"/>
      <c r="DO44" s="47"/>
      <c r="DP44" s="47"/>
      <c r="DQ44" s="47"/>
      <c r="DR44" s="47"/>
      <c r="DS44" s="47"/>
      <c r="DT44" s="47"/>
      <c r="DU44" s="47"/>
      <c r="DV44" s="48">
        <f t="shared" si="16"/>
        <v>0</v>
      </c>
      <c r="DX44" s="24"/>
      <c r="DY44" s="26"/>
      <c r="DZ44" s="46"/>
      <c r="EA44" s="47"/>
      <c r="EB44" s="47"/>
      <c r="EC44" s="47"/>
      <c r="ED44" s="47"/>
      <c r="EE44" s="47"/>
      <c r="EF44" s="47"/>
      <c r="EG44" s="47"/>
      <c r="EH44" s="47"/>
      <c r="EI44" s="47"/>
      <c r="EJ44" s="48">
        <f t="shared" si="17"/>
        <v>0</v>
      </c>
      <c r="EL44" s="24"/>
      <c r="EM44" s="26"/>
      <c r="EN44" s="46"/>
      <c r="EO44" s="47"/>
      <c r="EP44" s="47"/>
      <c r="EQ44" s="47"/>
      <c r="ER44" s="47"/>
      <c r="ES44" s="47"/>
      <c r="ET44" s="47"/>
      <c r="EU44" s="47"/>
      <c r="EV44" s="47"/>
      <c r="EW44" s="47"/>
      <c r="EX44" s="48">
        <f t="shared" si="18"/>
        <v>0</v>
      </c>
    </row>
    <row r="45" spans="1:154" ht="15.75" hidden="1" customHeight="1" thickBot="1" x14ac:dyDescent="0.3">
      <c r="A45" s="24"/>
      <c r="B45" s="26"/>
      <c r="C45" s="203"/>
      <c r="D45" s="39">
        <f>C45*(1+Pressupostos!$B$17)</f>
        <v>0</v>
      </c>
      <c r="E45" s="39">
        <f>D45*(1+Pressupostos!$B$18)</f>
        <v>0</v>
      </c>
      <c r="F45" s="39">
        <f>E45*(1+Pressupostos!$B$19)</f>
        <v>0</v>
      </c>
      <c r="G45" s="39">
        <f>F45*(1+Pressupostos!$B$20)</f>
        <v>0</v>
      </c>
      <c r="H45" s="39">
        <f>G45*(1+Pressupostos!$B$21)</f>
        <v>0</v>
      </c>
      <c r="I45" s="39">
        <f>H45*(1+Pressupostos!$B$22)</f>
        <v>0</v>
      </c>
      <c r="J45" s="39">
        <f>I45*(1+Pressupostos!$B$23)</f>
        <v>0</v>
      </c>
      <c r="K45" s="39">
        <f>J45*(1+Pressupostos!$B$24)</f>
        <v>0</v>
      </c>
      <c r="L45" s="39">
        <f>K45*(1+Pressupostos!$B$25)</f>
        <v>0</v>
      </c>
      <c r="M45" s="124">
        <f t="shared" si="19"/>
        <v>0</v>
      </c>
      <c r="AD45" s="35"/>
      <c r="AE45" s="38"/>
      <c r="AF45" s="49"/>
      <c r="AG45" s="50"/>
      <c r="AH45" s="50"/>
      <c r="AI45" s="50"/>
      <c r="AJ45" s="50"/>
      <c r="AK45" s="50"/>
      <c r="AL45" s="50"/>
      <c r="AM45" s="50"/>
      <c r="AN45" s="50"/>
      <c r="AO45" s="50"/>
      <c r="AP45" s="51">
        <f t="shared" si="20"/>
        <v>0</v>
      </c>
      <c r="AR45" s="35"/>
      <c r="AS45" s="38"/>
      <c r="AT45" s="49"/>
      <c r="AU45" s="50"/>
      <c r="AV45" s="50"/>
      <c r="AW45" s="50"/>
      <c r="AX45" s="50"/>
      <c r="AY45" s="50"/>
      <c r="AZ45" s="50"/>
      <c r="BA45" s="50"/>
      <c r="BB45" s="50"/>
      <c r="BC45" s="50"/>
      <c r="BD45" s="51">
        <f t="shared" si="21"/>
        <v>0</v>
      </c>
      <c r="BF45" s="35"/>
      <c r="BG45" s="38"/>
      <c r="BH45" s="49"/>
      <c r="BI45" s="50"/>
      <c r="BJ45" s="50"/>
      <c r="BK45" s="50"/>
      <c r="BL45" s="50"/>
      <c r="BM45" s="50"/>
      <c r="BN45" s="50"/>
      <c r="BO45" s="50"/>
      <c r="BP45" s="50"/>
      <c r="BQ45" s="50"/>
      <c r="BR45" s="51">
        <f t="shared" si="22"/>
        <v>0</v>
      </c>
      <c r="BT45" s="35"/>
      <c r="BU45" s="38"/>
      <c r="BV45" s="49"/>
      <c r="BW45" s="50"/>
      <c r="BX45" s="50"/>
      <c r="BY45" s="50"/>
      <c r="BZ45" s="50"/>
      <c r="CA45" s="50"/>
      <c r="CB45" s="50"/>
      <c r="CC45" s="50"/>
      <c r="CD45" s="50"/>
      <c r="CE45" s="50"/>
      <c r="CF45" s="51">
        <f t="shared" si="23"/>
        <v>0</v>
      </c>
      <c r="CH45" s="35"/>
      <c r="CI45" s="38"/>
      <c r="CJ45" s="49"/>
      <c r="CK45" s="50"/>
      <c r="CL45" s="50"/>
      <c r="CM45" s="50"/>
      <c r="CN45" s="50"/>
      <c r="CO45" s="50"/>
      <c r="CP45" s="50"/>
      <c r="CQ45" s="50"/>
      <c r="CR45" s="50"/>
      <c r="CS45" s="50"/>
      <c r="CT45" s="51">
        <f t="shared" si="14"/>
        <v>0</v>
      </c>
      <c r="CV45" s="35"/>
      <c r="CW45" s="38"/>
      <c r="CX45" s="49"/>
      <c r="CY45" s="50"/>
      <c r="CZ45" s="50"/>
      <c r="DA45" s="50"/>
      <c r="DB45" s="50"/>
      <c r="DC45" s="50"/>
      <c r="DD45" s="50"/>
      <c r="DE45" s="50"/>
      <c r="DF45" s="50"/>
      <c r="DG45" s="50"/>
      <c r="DH45" s="51">
        <f t="shared" si="15"/>
        <v>0</v>
      </c>
      <c r="DJ45" s="35"/>
      <c r="DK45" s="38"/>
      <c r="DL45" s="49"/>
      <c r="DM45" s="50"/>
      <c r="DN45" s="50"/>
      <c r="DO45" s="50"/>
      <c r="DP45" s="50"/>
      <c r="DQ45" s="50"/>
      <c r="DR45" s="50"/>
      <c r="DS45" s="50"/>
      <c r="DT45" s="50"/>
      <c r="DU45" s="50"/>
      <c r="DV45" s="51">
        <f t="shared" si="16"/>
        <v>0</v>
      </c>
      <c r="DX45" s="35"/>
      <c r="DY45" s="38"/>
      <c r="DZ45" s="49"/>
      <c r="EA45" s="50"/>
      <c r="EB45" s="50"/>
      <c r="EC45" s="50"/>
      <c r="ED45" s="50"/>
      <c r="EE45" s="50"/>
      <c r="EF45" s="50"/>
      <c r="EG45" s="50"/>
      <c r="EH45" s="50"/>
      <c r="EI45" s="50"/>
      <c r="EJ45" s="51">
        <f t="shared" si="17"/>
        <v>0</v>
      </c>
      <c r="EL45" s="35"/>
      <c r="EM45" s="38"/>
      <c r="EN45" s="49"/>
      <c r="EO45" s="50"/>
      <c r="EP45" s="50"/>
      <c r="EQ45" s="50"/>
      <c r="ER45" s="50"/>
      <c r="ES45" s="50"/>
      <c r="ET45" s="50"/>
      <c r="EU45" s="50"/>
      <c r="EV45" s="50"/>
      <c r="EW45" s="50"/>
      <c r="EX45" s="51">
        <f t="shared" si="18"/>
        <v>0</v>
      </c>
    </row>
    <row r="46" spans="1:154" ht="15" hidden="1" customHeight="1" x14ac:dyDescent="0.25">
      <c r="A46" s="24"/>
      <c r="B46" s="26"/>
      <c r="C46" s="203"/>
      <c r="D46" s="39">
        <f>C46*(1+Pressupostos!$B$17)</f>
        <v>0</v>
      </c>
      <c r="E46" s="39">
        <f>D46*(1+Pressupostos!$B$18)</f>
        <v>0</v>
      </c>
      <c r="F46" s="39">
        <f>E46*(1+Pressupostos!$B$19)</f>
        <v>0</v>
      </c>
      <c r="G46" s="39">
        <f>F46*(1+Pressupostos!$B$20)</f>
        <v>0</v>
      </c>
      <c r="H46" s="39">
        <f>G46*(1+Pressupostos!$B$21)</f>
        <v>0</v>
      </c>
      <c r="I46" s="39">
        <f>H46*(1+Pressupostos!$B$22)</f>
        <v>0</v>
      </c>
      <c r="J46" s="39">
        <f>I46*(1+Pressupostos!$B$23)</f>
        <v>0</v>
      </c>
      <c r="K46" s="39">
        <f>J46*(1+Pressupostos!$B$24)</f>
        <v>0</v>
      </c>
      <c r="L46" s="39">
        <f>K46*(1+Pressupostos!$B$25)</f>
        <v>0</v>
      </c>
      <c r="M46" s="124">
        <f t="shared" si="19"/>
        <v>0</v>
      </c>
      <c r="AD46" s="24"/>
      <c r="AE46" s="26"/>
      <c r="AF46" s="46"/>
      <c r="AG46" s="47"/>
      <c r="AH46" s="47"/>
      <c r="AI46" s="47"/>
      <c r="AJ46" s="47"/>
      <c r="AK46" s="47"/>
      <c r="AL46" s="47"/>
      <c r="AM46" s="47"/>
      <c r="AN46" s="47"/>
      <c r="AO46" s="47"/>
      <c r="AP46" s="48">
        <f t="shared" si="20"/>
        <v>0</v>
      </c>
      <c r="AR46" s="24"/>
      <c r="AS46" s="26"/>
      <c r="AT46" s="46"/>
      <c r="AU46" s="47"/>
      <c r="AV46" s="47"/>
      <c r="AW46" s="47"/>
      <c r="AX46" s="47"/>
      <c r="AY46" s="47"/>
      <c r="AZ46" s="47"/>
      <c r="BA46" s="47"/>
      <c r="BB46" s="47"/>
      <c r="BC46" s="47"/>
      <c r="BD46" s="48">
        <f t="shared" si="21"/>
        <v>0</v>
      </c>
      <c r="BF46" s="24"/>
      <c r="BG46" s="26"/>
      <c r="BH46" s="46"/>
      <c r="BI46" s="47"/>
      <c r="BJ46" s="47"/>
      <c r="BK46" s="47"/>
      <c r="BL46" s="47"/>
      <c r="BM46" s="47"/>
      <c r="BN46" s="47"/>
      <c r="BO46" s="47"/>
      <c r="BP46" s="47"/>
      <c r="BQ46" s="47"/>
      <c r="BR46" s="48">
        <f t="shared" si="22"/>
        <v>0</v>
      </c>
      <c r="BT46" s="24"/>
      <c r="BU46" s="26"/>
      <c r="BV46" s="46"/>
      <c r="BW46" s="47"/>
      <c r="BX46" s="47"/>
      <c r="BY46" s="47"/>
      <c r="BZ46" s="47"/>
      <c r="CA46" s="47"/>
      <c r="CB46" s="47"/>
      <c r="CC46" s="47"/>
      <c r="CD46" s="47"/>
      <c r="CE46" s="47"/>
      <c r="CF46" s="48">
        <f t="shared" si="23"/>
        <v>0</v>
      </c>
      <c r="CH46" s="24"/>
      <c r="CI46" s="26"/>
      <c r="CJ46" s="46"/>
      <c r="CK46" s="47"/>
      <c r="CL46" s="47"/>
      <c r="CM46" s="47"/>
      <c r="CN46" s="47"/>
      <c r="CO46" s="47"/>
      <c r="CP46" s="47"/>
      <c r="CQ46" s="47"/>
      <c r="CR46" s="47"/>
      <c r="CS46" s="47"/>
      <c r="CT46" s="48">
        <f t="shared" si="14"/>
        <v>0</v>
      </c>
      <c r="CV46" s="24"/>
      <c r="CW46" s="26"/>
      <c r="CX46" s="46"/>
      <c r="CY46" s="47"/>
      <c r="CZ46" s="47"/>
      <c r="DA46" s="47"/>
      <c r="DB46" s="47"/>
      <c r="DC46" s="47"/>
      <c r="DD46" s="47"/>
      <c r="DE46" s="47"/>
      <c r="DF46" s="47"/>
      <c r="DG46" s="47"/>
      <c r="DH46" s="48">
        <f t="shared" si="15"/>
        <v>0</v>
      </c>
      <c r="DJ46" s="24"/>
      <c r="DK46" s="26"/>
      <c r="DL46" s="46"/>
      <c r="DM46" s="47"/>
      <c r="DN46" s="47"/>
      <c r="DO46" s="47"/>
      <c r="DP46" s="47"/>
      <c r="DQ46" s="47"/>
      <c r="DR46" s="47"/>
      <c r="DS46" s="47"/>
      <c r="DT46" s="47"/>
      <c r="DU46" s="47"/>
      <c r="DV46" s="48">
        <f t="shared" si="16"/>
        <v>0</v>
      </c>
      <c r="DX46" s="24"/>
      <c r="DY46" s="26"/>
      <c r="DZ46" s="46"/>
      <c r="EA46" s="47"/>
      <c r="EB46" s="47"/>
      <c r="EC46" s="47"/>
      <c r="ED46" s="47"/>
      <c r="EE46" s="47"/>
      <c r="EF46" s="47"/>
      <c r="EG46" s="47"/>
      <c r="EH46" s="47"/>
      <c r="EI46" s="47"/>
      <c r="EJ46" s="48">
        <f t="shared" si="17"/>
        <v>0</v>
      </c>
      <c r="EL46" s="24"/>
      <c r="EM46" s="26"/>
      <c r="EN46" s="46"/>
      <c r="EO46" s="47"/>
      <c r="EP46" s="47"/>
      <c r="EQ46" s="47"/>
      <c r="ER46" s="47"/>
      <c r="ES46" s="47"/>
      <c r="ET46" s="47"/>
      <c r="EU46" s="47"/>
      <c r="EV46" s="47"/>
      <c r="EW46" s="47"/>
      <c r="EX46" s="48">
        <f t="shared" si="18"/>
        <v>0</v>
      </c>
    </row>
    <row r="47" spans="1:154" ht="15" hidden="1" customHeight="1" x14ac:dyDescent="0.25">
      <c r="A47" s="24"/>
      <c r="B47" s="26"/>
      <c r="C47" s="203"/>
      <c r="D47" s="39">
        <f>C47*(1+Pressupostos!$B$17)</f>
        <v>0</v>
      </c>
      <c r="E47" s="39">
        <f>D47*(1+Pressupostos!$B$18)</f>
        <v>0</v>
      </c>
      <c r="F47" s="39">
        <f>E47*(1+Pressupostos!$B$19)</f>
        <v>0</v>
      </c>
      <c r="G47" s="39">
        <f>F47*(1+Pressupostos!$B$20)</f>
        <v>0</v>
      </c>
      <c r="H47" s="39">
        <f>G47*(1+Pressupostos!$B$21)</f>
        <v>0</v>
      </c>
      <c r="I47" s="39">
        <f>H47*(1+Pressupostos!$B$22)</f>
        <v>0</v>
      </c>
      <c r="J47" s="39">
        <f>I47*(1+Pressupostos!$B$23)</f>
        <v>0</v>
      </c>
      <c r="K47" s="39">
        <f>J47*(1+Pressupostos!$B$24)</f>
        <v>0</v>
      </c>
      <c r="L47" s="39">
        <f>K47*(1+Pressupostos!$B$25)</f>
        <v>0</v>
      </c>
      <c r="M47" s="124">
        <f t="shared" si="19"/>
        <v>0</v>
      </c>
      <c r="AD47" s="24"/>
      <c r="AE47" s="26"/>
      <c r="AF47" s="46"/>
      <c r="AG47" s="47"/>
      <c r="AH47" s="47"/>
      <c r="AI47" s="47"/>
      <c r="AJ47" s="47"/>
      <c r="AK47" s="47"/>
      <c r="AL47" s="47"/>
      <c r="AM47" s="47"/>
      <c r="AN47" s="47"/>
      <c r="AO47" s="47"/>
      <c r="AP47" s="48">
        <f t="shared" si="20"/>
        <v>0</v>
      </c>
      <c r="AR47" s="24"/>
      <c r="AS47" s="26"/>
      <c r="AT47" s="46"/>
      <c r="AU47" s="47"/>
      <c r="AV47" s="47"/>
      <c r="AW47" s="47"/>
      <c r="AX47" s="47"/>
      <c r="AY47" s="47"/>
      <c r="AZ47" s="47"/>
      <c r="BA47" s="47"/>
      <c r="BB47" s="47"/>
      <c r="BC47" s="47"/>
      <c r="BD47" s="48">
        <f t="shared" si="21"/>
        <v>0</v>
      </c>
      <c r="BF47" s="24"/>
      <c r="BG47" s="26"/>
      <c r="BH47" s="46"/>
      <c r="BI47" s="47"/>
      <c r="BJ47" s="47"/>
      <c r="BK47" s="47"/>
      <c r="BL47" s="47"/>
      <c r="BM47" s="47"/>
      <c r="BN47" s="47"/>
      <c r="BO47" s="47"/>
      <c r="BP47" s="47"/>
      <c r="BQ47" s="47"/>
      <c r="BR47" s="48">
        <f t="shared" si="22"/>
        <v>0</v>
      </c>
      <c r="BT47" s="24"/>
      <c r="BU47" s="26"/>
      <c r="BV47" s="46"/>
      <c r="BW47" s="47"/>
      <c r="BX47" s="47"/>
      <c r="BY47" s="47"/>
      <c r="BZ47" s="47"/>
      <c r="CA47" s="47"/>
      <c r="CB47" s="47"/>
      <c r="CC47" s="47"/>
      <c r="CD47" s="47"/>
      <c r="CE47" s="47"/>
      <c r="CF47" s="48">
        <f t="shared" si="23"/>
        <v>0</v>
      </c>
      <c r="CH47" s="24"/>
      <c r="CI47" s="26"/>
      <c r="CJ47" s="46"/>
      <c r="CK47" s="47"/>
      <c r="CL47" s="47"/>
      <c r="CM47" s="47"/>
      <c r="CN47" s="47"/>
      <c r="CO47" s="47"/>
      <c r="CP47" s="47"/>
      <c r="CQ47" s="47"/>
      <c r="CR47" s="47"/>
      <c r="CS47" s="47"/>
      <c r="CT47" s="48">
        <f t="shared" si="14"/>
        <v>0</v>
      </c>
      <c r="CV47" s="24"/>
      <c r="CW47" s="26"/>
      <c r="CX47" s="46"/>
      <c r="CY47" s="47"/>
      <c r="CZ47" s="47"/>
      <c r="DA47" s="47"/>
      <c r="DB47" s="47"/>
      <c r="DC47" s="47"/>
      <c r="DD47" s="47"/>
      <c r="DE47" s="47"/>
      <c r="DF47" s="47"/>
      <c r="DG47" s="47"/>
      <c r="DH47" s="48">
        <f t="shared" si="15"/>
        <v>0</v>
      </c>
      <c r="DJ47" s="24"/>
      <c r="DK47" s="26"/>
      <c r="DL47" s="46"/>
      <c r="DM47" s="47"/>
      <c r="DN47" s="47"/>
      <c r="DO47" s="47"/>
      <c r="DP47" s="47"/>
      <c r="DQ47" s="47"/>
      <c r="DR47" s="47"/>
      <c r="DS47" s="47"/>
      <c r="DT47" s="47"/>
      <c r="DU47" s="47"/>
      <c r="DV47" s="48">
        <f t="shared" si="16"/>
        <v>0</v>
      </c>
      <c r="DX47" s="24"/>
      <c r="DY47" s="26"/>
      <c r="DZ47" s="46"/>
      <c r="EA47" s="47"/>
      <c r="EB47" s="47"/>
      <c r="EC47" s="47"/>
      <c r="ED47" s="47"/>
      <c r="EE47" s="47"/>
      <c r="EF47" s="47"/>
      <c r="EG47" s="47"/>
      <c r="EH47" s="47"/>
      <c r="EI47" s="47"/>
      <c r="EJ47" s="48">
        <f t="shared" si="17"/>
        <v>0</v>
      </c>
      <c r="EL47" s="24"/>
      <c r="EM47" s="26"/>
      <c r="EN47" s="46"/>
      <c r="EO47" s="47"/>
      <c r="EP47" s="47"/>
      <c r="EQ47" s="47"/>
      <c r="ER47" s="47"/>
      <c r="ES47" s="47"/>
      <c r="ET47" s="47"/>
      <c r="EU47" s="47"/>
      <c r="EV47" s="47"/>
      <c r="EW47" s="47"/>
      <c r="EX47" s="48">
        <f t="shared" si="18"/>
        <v>0</v>
      </c>
    </row>
    <row r="48" spans="1:154" ht="15" hidden="1" customHeight="1" x14ac:dyDescent="0.25">
      <c r="A48" s="24"/>
      <c r="B48" s="26"/>
      <c r="C48" s="203"/>
      <c r="D48" s="39">
        <f>C48*(1+Pressupostos!$B$17)</f>
        <v>0</v>
      </c>
      <c r="E48" s="39">
        <f>D48*(1+Pressupostos!$B$18)</f>
        <v>0</v>
      </c>
      <c r="F48" s="39">
        <f>E48*(1+Pressupostos!$B$19)</f>
        <v>0</v>
      </c>
      <c r="G48" s="39">
        <f>F48*(1+Pressupostos!$B$20)</f>
        <v>0</v>
      </c>
      <c r="H48" s="39">
        <f>G48*(1+Pressupostos!$B$21)</f>
        <v>0</v>
      </c>
      <c r="I48" s="39">
        <f>H48*(1+Pressupostos!$B$22)</f>
        <v>0</v>
      </c>
      <c r="J48" s="39">
        <f>I48*(1+Pressupostos!$B$23)</f>
        <v>0</v>
      </c>
      <c r="K48" s="39">
        <f>J48*(1+Pressupostos!$B$24)</f>
        <v>0</v>
      </c>
      <c r="L48" s="39">
        <f>K48*(1+Pressupostos!$B$25)</f>
        <v>0</v>
      </c>
      <c r="M48" s="124">
        <f t="shared" si="19"/>
        <v>0</v>
      </c>
      <c r="AD48" s="24"/>
      <c r="AE48" s="26"/>
      <c r="AF48" s="46"/>
      <c r="AG48" s="47"/>
      <c r="AH48" s="47"/>
      <c r="AI48" s="47"/>
      <c r="AJ48" s="47"/>
      <c r="AK48" s="47"/>
      <c r="AL48" s="47"/>
      <c r="AM48" s="47"/>
      <c r="AN48" s="47"/>
      <c r="AO48" s="47"/>
      <c r="AP48" s="48">
        <f t="shared" si="20"/>
        <v>0</v>
      </c>
      <c r="AR48" s="24"/>
      <c r="AS48" s="26"/>
      <c r="AT48" s="46"/>
      <c r="AU48" s="47"/>
      <c r="AV48" s="47"/>
      <c r="AW48" s="47"/>
      <c r="AX48" s="47"/>
      <c r="AY48" s="47"/>
      <c r="AZ48" s="47"/>
      <c r="BA48" s="47"/>
      <c r="BB48" s="47"/>
      <c r="BC48" s="47"/>
      <c r="BD48" s="48">
        <f t="shared" si="21"/>
        <v>0</v>
      </c>
      <c r="BF48" s="24"/>
      <c r="BG48" s="26"/>
      <c r="BH48" s="46"/>
      <c r="BI48" s="47"/>
      <c r="BJ48" s="47"/>
      <c r="BK48" s="47"/>
      <c r="BL48" s="47"/>
      <c r="BM48" s="47"/>
      <c r="BN48" s="47"/>
      <c r="BO48" s="47"/>
      <c r="BP48" s="47"/>
      <c r="BQ48" s="47"/>
      <c r="BR48" s="48">
        <f t="shared" si="22"/>
        <v>0</v>
      </c>
      <c r="BT48" s="24"/>
      <c r="BU48" s="26"/>
      <c r="BV48" s="46"/>
      <c r="BW48" s="47"/>
      <c r="BX48" s="47"/>
      <c r="BY48" s="47"/>
      <c r="BZ48" s="47"/>
      <c r="CA48" s="47"/>
      <c r="CB48" s="47"/>
      <c r="CC48" s="47"/>
      <c r="CD48" s="47"/>
      <c r="CE48" s="47"/>
      <c r="CF48" s="48">
        <f t="shared" si="23"/>
        <v>0</v>
      </c>
      <c r="CH48" s="24"/>
      <c r="CI48" s="26"/>
      <c r="CJ48" s="46"/>
      <c r="CK48" s="47"/>
      <c r="CL48" s="47"/>
      <c r="CM48" s="47"/>
      <c r="CN48" s="47"/>
      <c r="CO48" s="47"/>
      <c r="CP48" s="47"/>
      <c r="CQ48" s="47"/>
      <c r="CR48" s="47"/>
      <c r="CS48" s="47"/>
      <c r="CT48" s="48">
        <f t="shared" si="14"/>
        <v>0</v>
      </c>
      <c r="CV48" s="24"/>
      <c r="CW48" s="26"/>
      <c r="CX48" s="46"/>
      <c r="CY48" s="47"/>
      <c r="CZ48" s="47"/>
      <c r="DA48" s="47"/>
      <c r="DB48" s="47"/>
      <c r="DC48" s="47"/>
      <c r="DD48" s="47"/>
      <c r="DE48" s="47"/>
      <c r="DF48" s="47"/>
      <c r="DG48" s="47"/>
      <c r="DH48" s="48">
        <f t="shared" si="15"/>
        <v>0</v>
      </c>
      <c r="DJ48" s="24"/>
      <c r="DK48" s="26"/>
      <c r="DL48" s="46"/>
      <c r="DM48" s="47"/>
      <c r="DN48" s="47"/>
      <c r="DO48" s="47"/>
      <c r="DP48" s="47"/>
      <c r="DQ48" s="47"/>
      <c r="DR48" s="47"/>
      <c r="DS48" s="47"/>
      <c r="DT48" s="47"/>
      <c r="DU48" s="47"/>
      <c r="DV48" s="48">
        <f t="shared" si="16"/>
        <v>0</v>
      </c>
      <c r="DX48" s="24"/>
      <c r="DY48" s="26"/>
      <c r="DZ48" s="46"/>
      <c r="EA48" s="47"/>
      <c r="EB48" s="47"/>
      <c r="EC48" s="47"/>
      <c r="ED48" s="47"/>
      <c r="EE48" s="47"/>
      <c r="EF48" s="47"/>
      <c r="EG48" s="47"/>
      <c r="EH48" s="47"/>
      <c r="EI48" s="47"/>
      <c r="EJ48" s="48">
        <f t="shared" si="17"/>
        <v>0</v>
      </c>
      <c r="EL48" s="24"/>
      <c r="EM48" s="26"/>
      <c r="EN48" s="46"/>
      <c r="EO48" s="47"/>
      <c r="EP48" s="47"/>
      <c r="EQ48" s="47"/>
      <c r="ER48" s="47"/>
      <c r="ES48" s="47"/>
      <c r="ET48" s="47"/>
      <c r="EU48" s="47"/>
      <c r="EV48" s="47"/>
      <c r="EW48" s="47"/>
      <c r="EX48" s="48">
        <f t="shared" si="18"/>
        <v>0</v>
      </c>
    </row>
    <row r="49" spans="1:154" ht="15" hidden="1" customHeight="1" x14ac:dyDescent="0.25">
      <c r="A49" s="24"/>
      <c r="B49" s="26"/>
      <c r="C49" s="203"/>
      <c r="D49" s="39">
        <f>C49*(1+Pressupostos!$B$17)</f>
        <v>0</v>
      </c>
      <c r="E49" s="39">
        <f>D49*(1+Pressupostos!$B$18)</f>
        <v>0</v>
      </c>
      <c r="F49" s="39">
        <f>E49*(1+Pressupostos!$B$19)</f>
        <v>0</v>
      </c>
      <c r="G49" s="39">
        <f>F49*(1+Pressupostos!$B$20)</f>
        <v>0</v>
      </c>
      <c r="H49" s="39">
        <f>G49*(1+Pressupostos!$B$21)</f>
        <v>0</v>
      </c>
      <c r="I49" s="39">
        <f>H49*(1+Pressupostos!$B$22)</f>
        <v>0</v>
      </c>
      <c r="J49" s="39">
        <f>I49*(1+Pressupostos!$B$23)</f>
        <v>0</v>
      </c>
      <c r="K49" s="39">
        <f>J49*(1+Pressupostos!$B$24)</f>
        <v>0</v>
      </c>
      <c r="L49" s="39">
        <f>K49*(1+Pressupostos!$B$25)</f>
        <v>0</v>
      </c>
      <c r="M49" s="124">
        <f t="shared" si="19"/>
        <v>0</v>
      </c>
      <c r="AD49" s="24"/>
      <c r="AE49" s="26"/>
      <c r="AF49" s="46"/>
      <c r="AG49" s="47"/>
      <c r="AH49" s="47"/>
      <c r="AI49" s="47"/>
      <c r="AJ49" s="47"/>
      <c r="AK49" s="47"/>
      <c r="AL49" s="47"/>
      <c r="AM49" s="47"/>
      <c r="AN49" s="47"/>
      <c r="AO49" s="47"/>
      <c r="AP49" s="48">
        <f t="shared" si="20"/>
        <v>0</v>
      </c>
      <c r="AR49" s="24"/>
      <c r="AS49" s="26"/>
      <c r="AT49" s="46"/>
      <c r="AU49" s="47"/>
      <c r="AV49" s="47"/>
      <c r="AW49" s="47"/>
      <c r="AX49" s="47"/>
      <c r="AY49" s="47"/>
      <c r="AZ49" s="47"/>
      <c r="BA49" s="47"/>
      <c r="BB49" s="47"/>
      <c r="BC49" s="47"/>
      <c r="BD49" s="48">
        <f t="shared" si="21"/>
        <v>0</v>
      </c>
      <c r="BF49" s="24"/>
      <c r="BG49" s="26"/>
      <c r="BH49" s="46"/>
      <c r="BI49" s="47"/>
      <c r="BJ49" s="47"/>
      <c r="BK49" s="47"/>
      <c r="BL49" s="47"/>
      <c r="BM49" s="47"/>
      <c r="BN49" s="47"/>
      <c r="BO49" s="47"/>
      <c r="BP49" s="47"/>
      <c r="BQ49" s="47"/>
      <c r="BR49" s="48">
        <f t="shared" si="22"/>
        <v>0</v>
      </c>
      <c r="BT49" s="24"/>
      <c r="BU49" s="26"/>
      <c r="BV49" s="46"/>
      <c r="BW49" s="47"/>
      <c r="BX49" s="47"/>
      <c r="BY49" s="47"/>
      <c r="BZ49" s="47"/>
      <c r="CA49" s="47"/>
      <c r="CB49" s="47"/>
      <c r="CC49" s="47"/>
      <c r="CD49" s="47"/>
      <c r="CE49" s="47"/>
      <c r="CF49" s="48">
        <f t="shared" si="23"/>
        <v>0</v>
      </c>
      <c r="CH49" s="24"/>
      <c r="CI49" s="26"/>
      <c r="CJ49" s="46"/>
      <c r="CK49" s="47"/>
      <c r="CL49" s="47"/>
      <c r="CM49" s="47"/>
      <c r="CN49" s="47"/>
      <c r="CO49" s="47"/>
      <c r="CP49" s="47"/>
      <c r="CQ49" s="47"/>
      <c r="CR49" s="47"/>
      <c r="CS49" s="47"/>
      <c r="CT49" s="48">
        <f t="shared" si="14"/>
        <v>0</v>
      </c>
      <c r="CV49" s="24"/>
      <c r="CW49" s="26"/>
      <c r="CX49" s="46"/>
      <c r="CY49" s="47"/>
      <c r="CZ49" s="47"/>
      <c r="DA49" s="47"/>
      <c r="DB49" s="47"/>
      <c r="DC49" s="47"/>
      <c r="DD49" s="47"/>
      <c r="DE49" s="47"/>
      <c r="DF49" s="47"/>
      <c r="DG49" s="47"/>
      <c r="DH49" s="48">
        <f t="shared" si="15"/>
        <v>0</v>
      </c>
      <c r="DJ49" s="24"/>
      <c r="DK49" s="26"/>
      <c r="DL49" s="46"/>
      <c r="DM49" s="47"/>
      <c r="DN49" s="47"/>
      <c r="DO49" s="47"/>
      <c r="DP49" s="47"/>
      <c r="DQ49" s="47"/>
      <c r="DR49" s="47"/>
      <c r="DS49" s="47"/>
      <c r="DT49" s="47"/>
      <c r="DU49" s="47"/>
      <c r="DV49" s="48">
        <f t="shared" si="16"/>
        <v>0</v>
      </c>
      <c r="DX49" s="24"/>
      <c r="DY49" s="26"/>
      <c r="DZ49" s="46"/>
      <c r="EA49" s="47"/>
      <c r="EB49" s="47"/>
      <c r="EC49" s="47"/>
      <c r="ED49" s="47"/>
      <c r="EE49" s="47"/>
      <c r="EF49" s="47"/>
      <c r="EG49" s="47"/>
      <c r="EH49" s="47"/>
      <c r="EI49" s="47"/>
      <c r="EJ49" s="48">
        <f t="shared" si="17"/>
        <v>0</v>
      </c>
      <c r="EL49" s="24"/>
      <c r="EM49" s="26"/>
      <c r="EN49" s="46"/>
      <c r="EO49" s="47"/>
      <c r="EP49" s="47"/>
      <c r="EQ49" s="47"/>
      <c r="ER49" s="47"/>
      <c r="ES49" s="47"/>
      <c r="ET49" s="47"/>
      <c r="EU49" s="47"/>
      <c r="EV49" s="47"/>
      <c r="EW49" s="47"/>
      <c r="EX49" s="48">
        <f t="shared" si="18"/>
        <v>0</v>
      </c>
    </row>
    <row r="50" spans="1:154" ht="15" hidden="1" customHeight="1" x14ac:dyDescent="0.25">
      <c r="A50" s="24"/>
      <c r="B50" s="26"/>
      <c r="C50" s="203"/>
      <c r="D50" s="39">
        <f>C50*(1+Pressupostos!$B$17)</f>
        <v>0</v>
      </c>
      <c r="E50" s="39">
        <f>D50*(1+Pressupostos!$B$18)</f>
        <v>0</v>
      </c>
      <c r="F50" s="39">
        <f>E50*(1+Pressupostos!$B$19)</f>
        <v>0</v>
      </c>
      <c r="G50" s="39">
        <f>F50*(1+Pressupostos!$B$20)</f>
        <v>0</v>
      </c>
      <c r="H50" s="39">
        <f>G50*(1+Pressupostos!$B$21)</f>
        <v>0</v>
      </c>
      <c r="I50" s="39">
        <f>H50*(1+Pressupostos!$B$22)</f>
        <v>0</v>
      </c>
      <c r="J50" s="39">
        <f>I50*(1+Pressupostos!$B$23)</f>
        <v>0</v>
      </c>
      <c r="K50" s="39">
        <f>J50*(1+Pressupostos!$B$24)</f>
        <v>0</v>
      </c>
      <c r="L50" s="39">
        <f>K50*(1+Pressupostos!$B$25)</f>
        <v>0</v>
      </c>
      <c r="M50" s="124">
        <f t="shared" si="19"/>
        <v>0</v>
      </c>
      <c r="AD50" s="24"/>
      <c r="AE50" s="26"/>
      <c r="AF50" s="46"/>
      <c r="AG50" s="47"/>
      <c r="AH50" s="47"/>
      <c r="AI50" s="47"/>
      <c r="AJ50" s="47"/>
      <c r="AK50" s="47"/>
      <c r="AL50" s="47"/>
      <c r="AM50" s="47"/>
      <c r="AN50" s="47"/>
      <c r="AO50" s="47"/>
      <c r="AP50" s="48">
        <f t="shared" si="20"/>
        <v>0</v>
      </c>
      <c r="AR50" s="24"/>
      <c r="AS50" s="26"/>
      <c r="AT50" s="46"/>
      <c r="AU50" s="47"/>
      <c r="AV50" s="47"/>
      <c r="AW50" s="47"/>
      <c r="AX50" s="47"/>
      <c r="AY50" s="47"/>
      <c r="AZ50" s="47"/>
      <c r="BA50" s="47"/>
      <c r="BB50" s="47"/>
      <c r="BC50" s="47"/>
      <c r="BD50" s="48">
        <f t="shared" si="21"/>
        <v>0</v>
      </c>
      <c r="BF50" s="24"/>
      <c r="BG50" s="26"/>
      <c r="BH50" s="46"/>
      <c r="BI50" s="47"/>
      <c r="BJ50" s="47"/>
      <c r="BK50" s="47"/>
      <c r="BL50" s="47"/>
      <c r="BM50" s="47"/>
      <c r="BN50" s="47"/>
      <c r="BO50" s="47"/>
      <c r="BP50" s="47"/>
      <c r="BQ50" s="47"/>
      <c r="BR50" s="48">
        <f t="shared" si="22"/>
        <v>0</v>
      </c>
      <c r="BT50" s="24"/>
      <c r="BU50" s="26"/>
      <c r="BV50" s="46"/>
      <c r="BW50" s="47"/>
      <c r="BX50" s="47"/>
      <c r="BY50" s="47"/>
      <c r="BZ50" s="47"/>
      <c r="CA50" s="47"/>
      <c r="CB50" s="47"/>
      <c r="CC50" s="47"/>
      <c r="CD50" s="47"/>
      <c r="CE50" s="47"/>
      <c r="CF50" s="48">
        <f t="shared" si="23"/>
        <v>0</v>
      </c>
      <c r="CH50" s="24"/>
      <c r="CI50" s="26"/>
      <c r="CJ50" s="46"/>
      <c r="CK50" s="47"/>
      <c r="CL50" s="47"/>
      <c r="CM50" s="47"/>
      <c r="CN50" s="47"/>
      <c r="CO50" s="47"/>
      <c r="CP50" s="47"/>
      <c r="CQ50" s="47"/>
      <c r="CR50" s="47"/>
      <c r="CS50" s="47"/>
      <c r="CT50" s="48">
        <f t="shared" si="14"/>
        <v>0</v>
      </c>
      <c r="CV50" s="24"/>
      <c r="CW50" s="26"/>
      <c r="CX50" s="46"/>
      <c r="CY50" s="47"/>
      <c r="CZ50" s="47"/>
      <c r="DA50" s="47"/>
      <c r="DB50" s="47"/>
      <c r="DC50" s="47"/>
      <c r="DD50" s="47"/>
      <c r="DE50" s="47"/>
      <c r="DF50" s="47"/>
      <c r="DG50" s="47"/>
      <c r="DH50" s="48">
        <f t="shared" si="15"/>
        <v>0</v>
      </c>
      <c r="DJ50" s="24"/>
      <c r="DK50" s="26"/>
      <c r="DL50" s="46"/>
      <c r="DM50" s="47"/>
      <c r="DN50" s="47"/>
      <c r="DO50" s="47"/>
      <c r="DP50" s="47"/>
      <c r="DQ50" s="47"/>
      <c r="DR50" s="47"/>
      <c r="DS50" s="47"/>
      <c r="DT50" s="47"/>
      <c r="DU50" s="47"/>
      <c r="DV50" s="48">
        <f t="shared" si="16"/>
        <v>0</v>
      </c>
      <c r="DX50" s="24"/>
      <c r="DY50" s="26"/>
      <c r="DZ50" s="46"/>
      <c r="EA50" s="47"/>
      <c r="EB50" s="47"/>
      <c r="EC50" s="47"/>
      <c r="ED50" s="47"/>
      <c r="EE50" s="47"/>
      <c r="EF50" s="47"/>
      <c r="EG50" s="47"/>
      <c r="EH50" s="47"/>
      <c r="EI50" s="47"/>
      <c r="EJ50" s="48">
        <f t="shared" si="17"/>
        <v>0</v>
      </c>
      <c r="EL50" s="24"/>
      <c r="EM50" s="26"/>
      <c r="EN50" s="46"/>
      <c r="EO50" s="47"/>
      <c r="EP50" s="47"/>
      <c r="EQ50" s="47"/>
      <c r="ER50" s="47"/>
      <c r="ES50" s="47"/>
      <c r="ET50" s="47"/>
      <c r="EU50" s="47"/>
      <c r="EV50" s="47"/>
      <c r="EW50" s="47"/>
      <c r="EX50" s="48">
        <f t="shared" si="18"/>
        <v>0</v>
      </c>
    </row>
    <row r="51" spans="1:154" ht="15" hidden="1" customHeight="1" x14ac:dyDescent="0.25">
      <c r="A51" s="24"/>
      <c r="B51" s="26"/>
      <c r="C51" s="203"/>
      <c r="D51" s="39">
        <f>C51*(1+Pressupostos!$B$17)</f>
        <v>0</v>
      </c>
      <c r="E51" s="39">
        <f>D51*(1+Pressupostos!$B$18)</f>
        <v>0</v>
      </c>
      <c r="F51" s="39">
        <f>E51*(1+Pressupostos!$B$19)</f>
        <v>0</v>
      </c>
      <c r="G51" s="39">
        <f>F51*(1+Pressupostos!$B$20)</f>
        <v>0</v>
      </c>
      <c r="H51" s="39">
        <f>G51*(1+Pressupostos!$B$21)</f>
        <v>0</v>
      </c>
      <c r="I51" s="39">
        <f>H51*(1+Pressupostos!$B$22)</f>
        <v>0</v>
      </c>
      <c r="J51" s="39">
        <f>I51*(1+Pressupostos!$B$23)</f>
        <v>0</v>
      </c>
      <c r="K51" s="39">
        <f>J51*(1+Pressupostos!$B$24)</f>
        <v>0</v>
      </c>
      <c r="L51" s="39">
        <f>K51*(1+Pressupostos!$B$25)</f>
        <v>0</v>
      </c>
      <c r="M51" s="124">
        <f t="shared" si="19"/>
        <v>0</v>
      </c>
      <c r="AD51" s="24"/>
      <c r="AE51" s="26"/>
      <c r="AF51" s="46"/>
      <c r="AG51" s="47"/>
      <c r="AH51" s="47"/>
      <c r="AI51" s="47"/>
      <c r="AJ51" s="47"/>
      <c r="AK51" s="47"/>
      <c r="AL51" s="47"/>
      <c r="AM51" s="47"/>
      <c r="AN51" s="47"/>
      <c r="AO51" s="47"/>
      <c r="AP51" s="48">
        <f t="shared" si="20"/>
        <v>0</v>
      </c>
      <c r="AR51" s="24"/>
      <c r="AS51" s="26"/>
      <c r="AT51" s="46"/>
      <c r="AU51" s="47"/>
      <c r="AV51" s="47"/>
      <c r="AW51" s="47"/>
      <c r="AX51" s="47"/>
      <c r="AY51" s="47"/>
      <c r="AZ51" s="47"/>
      <c r="BA51" s="47"/>
      <c r="BB51" s="47"/>
      <c r="BC51" s="47"/>
      <c r="BD51" s="48">
        <f t="shared" si="21"/>
        <v>0</v>
      </c>
      <c r="BF51" s="24"/>
      <c r="BG51" s="26"/>
      <c r="BH51" s="46"/>
      <c r="BI51" s="47"/>
      <c r="BJ51" s="47"/>
      <c r="BK51" s="47"/>
      <c r="BL51" s="47"/>
      <c r="BM51" s="47"/>
      <c r="BN51" s="47"/>
      <c r="BO51" s="47"/>
      <c r="BP51" s="47"/>
      <c r="BQ51" s="47"/>
      <c r="BR51" s="48">
        <f t="shared" si="22"/>
        <v>0</v>
      </c>
      <c r="BT51" s="24"/>
      <c r="BU51" s="26"/>
      <c r="BV51" s="46"/>
      <c r="BW51" s="47"/>
      <c r="BX51" s="47"/>
      <c r="BY51" s="47"/>
      <c r="BZ51" s="47"/>
      <c r="CA51" s="47"/>
      <c r="CB51" s="47"/>
      <c r="CC51" s="47"/>
      <c r="CD51" s="47"/>
      <c r="CE51" s="47"/>
      <c r="CF51" s="48">
        <f t="shared" si="23"/>
        <v>0</v>
      </c>
      <c r="CH51" s="24"/>
      <c r="CI51" s="26"/>
      <c r="CJ51" s="46"/>
      <c r="CK51" s="47"/>
      <c r="CL51" s="47"/>
      <c r="CM51" s="47"/>
      <c r="CN51" s="47"/>
      <c r="CO51" s="47"/>
      <c r="CP51" s="47"/>
      <c r="CQ51" s="47"/>
      <c r="CR51" s="47"/>
      <c r="CS51" s="47"/>
      <c r="CT51" s="48">
        <f t="shared" si="14"/>
        <v>0</v>
      </c>
      <c r="CV51" s="24"/>
      <c r="CW51" s="26"/>
      <c r="CX51" s="46"/>
      <c r="CY51" s="47"/>
      <c r="CZ51" s="47"/>
      <c r="DA51" s="47"/>
      <c r="DB51" s="47"/>
      <c r="DC51" s="47"/>
      <c r="DD51" s="47"/>
      <c r="DE51" s="47"/>
      <c r="DF51" s="47"/>
      <c r="DG51" s="47"/>
      <c r="DH51" s="48">
        <f t="shared" si="15"/>
        <v>0</v>
      </c>
      <c r="DJ51" s="24"/>
      <c r="DK51" s="26"/>
      <c r="DL51" s="46"/>
      <c r="DM51" s="47"/>
      <c r="DN51" s="47"/>
      <c r="DO51" s="47"/>
      <c r="DP51" s="47"/>
      <c r="DQ51" s="47"/>
      <c r="DR51" s="47"/>
      <c r="DS51" s="47"/>
      <c r="DT51" s="47"/>
      <c r="DU51" s="47"/>
      <c r="DV51" s="48">
        <f t="shared" si="16"/>
        <v>0</v>
      </c>
      <c r="DX51" s="24"/>
      <c r="DY51" s="26"/>
      <c r="DZ51" s="46"/>
      <c r="EA51" s="47"/>
      <c r="EB51" s="47"/>
      <c r="EC51" s="47"/>
      <c r="ED51" s="47"/>
      <c r="EE51" s="47"/>
      <c r="EF51" s="47"/>
      <c r="EG51" s="47"/>
      <c r="EH51" s="47"/>
      <c r="EI51" s="47"/>
      <c r="EJ51" s="48">
        <f t="shared" si="17"/>
        <v>0</v>
      </c>
      <c r="EL51" s="24"/>
      <c r="EM51" s="26"/>
      <c r="EN51" s="46"/>
      <c r="EO51" s="47"/>
      <c r="EP51" s="47"/>
      <c r="EQ51" s="47"/>
      <c r="ER51" s="47"/>
      <c r="ES51" s="47"/>
      <c r="ET51" s="47"/>
      <c r="EU51" s="47"/>
      <c r="EV51" s="47"/>
      <c r="EW51" s="47"/>
      <c r="EX51" s="48">
        <f t="shared" si="18"/>
        <v>0</v>
      </c>
    </row>
    <row r="52" spans="1:154" ht="15.75" hidden="1" customHeight="1" thickBot="1" x14ac:dyDescent="0.3">
      <c r="A52" s="24"/>
      <c r="B52" s="26"/>
      <c r="C52" s="203"/>
      <c r="D52" s="39">
        <f>C52*(1+Pressupostos!$B$17)</f>
        <v>0</v>
      </c>
      <c r="E52" s="39">
        <f>D52*(1+Pressupostos!$B$18)</f>
        <v>0</v>
      </c>
      <c r="F52" s="39">
        <f>E52*(1+Pressupostos!$B$19)</f>
        <v>0</v>
      </c>
      <c r="G52" s="39">
        <f>F52*(1+Pressupostos!$B$20)</f>
        <v>0</v>
      </c>
      <c r="H52" s="39">
        <f>G52*(1+Pressupostos!$B$21)</f>
        <v>0</v>
      </c>
      <c r="I52" s="39">
        <f>H52*(1+Pressupostos!$B$22)</f>
        <v>0</v>
      </c>
      <c r="J52" s="39">
        <f>I52*(1+Pressupostos!$B$23)</f>
        <v>0</v>
      </c>
      <c r="K52" s="39">
        <f>J52*(1+Pressupostos!$B$24)</f>
        <v>0</v>
      </c>
      <c r="L52" s="39">
        <f>K52*(1+Pressupostos!$B$25)</f>
        <v>0</v>
      </c>
      <c r="M52" s="124">
        <f t="shared" si="19"/>
        <v>0</v>
      </c>
      <c r="AD52" s="35"/>
      <c r="AE52" s="38"/>
      <c r="AF52" s="49"/>
      <c r="AG52" s="50"/>
      <c r="AH52" s="50"/>
      <c r="AI52" s="50"/>
      <c r="AJ52" s="50"/>
      <c r="AK52" s="50"/>
      <c r="AL52" s="50"/>
      <c r="AM52" s="50"/>
      <c r="AN52" s="50"/>
      <c r="AO52" s="50"/>
      <c r="AP52" s="51">
        <f t="shared" si="20"/>
        <v>0</v>
      </c>
      <c r="AR52" s="35"/>
      <c r="AS52" s="38"/>
      <c r="AT52" s="49"/>
      <c r="AU52" s="50"/>
      <c r="AV52" s="50"/>
      <c r="AW52" s="50"/>
      <c r="AX52" s="50"/>
      <c r="AY52" s="50"/>
      <c r="AZ52" s="50"/>
      <c r="BA52" s="50"/>
      <c r="BB52" s="50"/>
      <c r="BC52" s="50"/>
      <c r="BD52" s="51">
        <f t="shared" si="21"/>
        <v>0</v>
      </c>
      <c r="BF52" s="35"/>
      <c r="BG52" s="38"/>
      <c r="BH52" s="49"/>
      <c r="BI52" s="50"/>
      <c r="BJ52" s="50"/>
      <c r="BK52" s="50"/>
      <c r="BL52" s="50"/>
      <c r="BM52" s="50"/>
      <c r="BN52" s="50"/>
      <c r="BO52" s="50"/>
      <c r="BP52" s="50"/>
      <c r="BQ52" s="50"/>
      <c r="BR52" s="51">
        <f t="shared" si="22"/>
        <v>0</v>
      </c>
      <c r="BT52" s="35"/>
      <c r="BU52" s="38"/>
      <c r="BV52" s="49"/>
      <c r="BW52" s="50"/>
      <c r="BX52" s="50"/>
      <c r="BY52" s="50"/>
      <c r="BZ52" s="50"/>
      <c r="CA52" s="50"/>
      <c r="CB52" s="50"/>
      <c r="CC52" s="50"/>
      <c r="CD52" s="50"/>
      <c r="CE52" s="50"/>
      <c r="CF52" s="51">
        <f t="shared" si="23"/>
        <v>0</v>
      </c>
      <c r="CH52" s="35"/>
      <c r="CI52" s="38"/>
      <c r="CJ52" s="49"/>
      <c r="CK52" s="50"/>
      <c r="CL52" s="50"/>
      <c r="CM52" s="50"/>
      <c r="CN52" s="50"/>
      <c r="CO52" s="50"/>
      <c r="CP52" s="50"/>
      <c r="CQ52" s="50"/>
      <c r="CR52" s="50"/>
      <c r="CS52" s="50"/>
      <c r="CT52" s="51">
        <f t="shared" si="14"/>
        <v>0</v>
      </c>
      <c r="CV52" s="35"/>
      <c r="CW52" s="38"/>
      <c r="CX52" s="49"/>
      <c r="CY52" s="50"/>
      <c r="CZ52" s="50"/>
      <c r="DA52" s="50"/>
      <c r="DB52" s="50"/>
      <c r="DC52" s="50"/>
      <c r="DD52" s="50"/>
      <c r="DE52" s="50"/>
      <c r="DF52" s="50"/>
      <c r="DG52" s="50"/>
      <c r="DH52" s="51">
        <f t="shared" si="15"/>
        <v>0</v>
      </c>
      <c r="DJ52" s="35"/>
      <c r="DK52" s="38"/>
      <c r="DL52" s="49"/>
      <c r="DM52" s="50"/>
      <c r="DN52" s="50"/>
      <c r="DO52" s="50"/>
      <c r="DP52" s="50"/>
      <c r="DQ52" s="50"/>
      <c r="DR52" s="50"/>
      <c r="DS52" s="50"/>
      <c r="DT52" s="50"/>
      <c r="DU52" s="50"/>
      <c r="DV52" s="51">
        <f t="shared" si="16"/>
        <v>0</v>
      </c>
      <c r="DX52" s="35"/>
      <c r="DY52" s="38"/>
      <c r="DZ52" s="49"/>
      <c r="EA52" s="50"/>
      <c r="EB52" s="50"/>
      <c r="EC52" s="50"/>
      <c r="ED52" s="50"/>
      <c r="EE52" s="50"/>
      <c r="EF52" s="50"/>
      <c r="EG52" s="50"/>
      <c r="EH52" s="50"/>
      <c r="EI52" s="50"/>
      <c r="EJ52" s="51">
        <f t="shared" si="17"/>
        <v>0</v>
      </c>
      <c r="EL52" s="35"/>
      <c r="EM52" s="38"/>
      <c r="EN52" s="49"/>
      <c r="EO52" s="50"/>
      <c r="EP52" s="50"/>
      <c r="EQ52" s="50"/>
      <c r="ER52" s="50"/>
      <c r="ES52" s="50"/>
      <c r="ET52" s="50"/>
      <c r="EU52" s="50"/>
      <c r="EV52" s="50"/>
      <c r="EW52" s="50"/>
      <c r="EX52" s="51">
        <f t="shared" si="18"/>
        <v>0</v>
      </c>
    </row>
    <row r="53" spans="1:154" ht="15" hidden="1" customHeight="1" x14ac:dyDescent="0.25">
      <c r="A53" s="24"/>
      <c r="B53" s="26"/>
      <c r="C53" s="203"/>
      <c r="D53" s="39">
        <f>C53*(1+Pressupostos!$B$17)</f>
        <v>0</v>
      </c>
      <c r="E53" s="39">
        <f>D53*(1+Pressupostos!$B$18)</f>
        <v>0</v>
      </c>
      <c r="F53" s="39">
        <f>E53*(1+Pressupostos!$B$19)</f>
        <v>0</v>
      </c>
      <c r="G53" s="39">
        <f>F53*(1+Pressupostos!$B$20)</f>
        <v>0</v>
      </c>
      <c r="H53" s="39">
        <f>G53*(1+Pressupostos!$B$21)</f>
        <v>0</v>
      </c>
      <c r="I53" s="39">
        <f>H53*(1+Pressupostos!$B$22)</f>
        <v>0</v>
      </c>
      <c r="J53" s="39">
        <f>I53*(1+Pressupostos!$B$23)</f>
        <v>0</v>
      </c>
      <c r="K53" s="39">
        <f>J53*(1+Pressupostos!$B$24)</f>
        <v>0</v>
      </c>
      <c r="L53" s="39">
        <f>K53*(1+Pressupostos!$B$25)</f>
        <v>0</v>
      </c>
      <c r="M53" s="124">
        <f t="shared" si="19"/>
        <v>0</v>
      </c>
      <c r="AD53" s="24"/>
      <c r="AE53" s="26"/>
      <c r="AF53" s="46"/>
      <c r="AG53" s="47"/>
      <c r="AH53" s="47"/>
      <c r="AI53" s="47"/>
      <c r="AJ53" s="47"/>
      <c r="AK53" s="47"/>
      <c r="AL53" s="47"/>
      <c r="AM53" s="47"/>
      <c r="AN53" s="47"/>
      <c r="AO53" s="47"/>
      <c r="AP53" s="48">
        <f t="shared" si="20"/>
        <v>0</v>
      </c>
      <c r="AR53" s="24"/>
      <c r="AS53" s="26"/>
      <c r="AT53" s="46"/>
      <c r="AU53" s="47"/>
      <c r="AV53" s="47"/>
      <c r="AW53" s="47"/>
      <c r="AX53" s="47"/>
      <c r="AY53" s="47"/>
      <c r="AZ53" s="47"/>
      <c r="BA53" s="47"/>
      <c r="BB53" s="47"/>
      <c r="BC53" s="47"/>
      <c r="BD53" s="48">
        <f t="shared" si="21"/>
        <v>0</v>
      </c>
      <c r="BF53" s="24"/>
      <c r="BG53" s="26"/>
      <c r="BH53" s="46"/>
      <c r="BI53" s="47"/>
      <c r="BJ53" s="47"/>
      <c r="BK53" s="47"/>
      <c r="BL53" s="47"/>
      <c r="BM53" s="47"/>
      <c r="BN53" s="47"/>
      <c r="BO53" s="47"/>
      <c r="BP53" s="47"/>
      <c r="BQ53" s="47"/>
      <c r="BR53" s="48">
        <f t="shared" si="22"/>
        <v>0</v>
      </c>
      <c r="BT53" s="24"/>
      <c r="BU53" s="26"/>
      <c r="BV53" s="46"/>
      <c r="BW53" s="47"/>
      <c r="BX53" s="47"/>
      <c r="BY53" s="47"/>
      <c r="BZ53" s="47"/>
      <c r="CA53" s="47"/>
      <c r="CB53" s="47"/>
      <c r="CC53" s="47"/>
      <c r="CD53" s="47"/>
      <c r="CE53" s="47"/>
      <c r="CF53" s="48">
        <f t="shared" si="23"/>
        <v>0</v>
      </c>
      <c r="CH53" s="24"/>
      <c r="CI53" s="26"/>
      <c r="CJ53" s="46"/>
      <c r="CK53" s="47"/>
      <c r="CL53" s="47"/>
      <c r="CM53" s="47"/>
      <c r="CN53" s="47"/>
      <c r="CO53" s="47"/>
      <c r="CP53" s="47"/>
      <c r="CQ53" s="47"/>
      <c r="CR53" s="47"/>
      <c r="CS53" s="47"/>
      <c r="CT53" s="48">
        <f t="shared" si="14"/>
        <v>0</v>
      </c>
      <c r="CV53" s="24"/>
      <c r="CW53" s="26"/>
      <c r="CX53" s="46"/>
      <c r="CY53" s="47"/>
      <c r="CZ53" s="47"/>
      <c r="DA53" s="47"/>
      <c r="DB53" s="47"/>
      <c r="DC53" s="47"/>
      <c r="DD53" s="47"/>
      <c r="DE53" s="47"/>
      <c r="DF53" s="47"/>
      <c r="DG53" s="47"/>
      <c r="DH53" s="48">
        <f t="shared" si="15"/>
        <v>0</v>
      </c>
      <c r="DJ53" s="24"/>
      <c r="DK53" s="26"/>
      <c r="DL53" s="46"/>
      <c r="DM53" s="47"/>
      <c r="DN53" s="47"/>
      <c r="DO53" s="47"/>
      <c r="DP53" s="47"/>
      <c r="DQ53" s="47"/>
      <c r="DR53" s="47"/>
      <c r="DS53" s="47"/>
      <c r="DT53" s="47"/>
      <c r="DU53" s="47"/>
      <c r="DV53" s="48">
        <f t="shared" si="16"/>
        <v>0</v>
      </c>
      <c r="DX53" s="24"/>
      <c r="DY53" s="26"/>
      <c r="DZ53" s="46"/>
      <c r="EA53" s="47"/>
      <c r="EB53" s="47"/>
      <c r="EC53" s="47"/>
      <c r="ED53" s="47"/>
      <c r="EE53" s="47"/>
      <c r="EF53" s="47"/>
      <c r="EG53" s="47"/>
      <c r="EH53" s="47"/>
      <c r="EI53" s="47"/>
      <c r="EJ53" s="48">
        <f t="shared" si="17"/>
        <v>0</v>
      </c>
      <c r="EL53" s="24"/>
      <c r="EM53" s="26"/>
      <c r="EN53" s="46"/>
      <c r="EO53" s="47"/>
      <c r="EP53" s="47"/>
      <c r="EQ53" s="47"/>
      <c r="ER53" s="47"/>
      <c r="ES53" s="47"/>
      <c r="ET53" s="47"/>
      <c r="EU53" s="47"/>
      <c r="EV53" s="47"/>
      <c r="EW53" s="47"/>
      <c r="EX53" s="48">
        <f t="shared" si="18"/>
        <v>0</v>
      </c>
    </row>
    <row r="54" spans="1:154" ht="15" hidden="1" customHeight="1" x14ac:dyDescent="0.25">
      <c r="A54" s="24"/>
      <c r="B54" s="26"/>
      <c r="C54" s="203"/>
      <c r="D54" s="39">
        <f>C54*(1+Pressupostos!$B$17)</f>
        <v>0</v>
      </c>
      <c r="E54" s="39">
        <f>D54*(1+Pressupostos!$B$18)</f>
        <v>0</v>
      </c>
      <c r="F54" s="39">
        <f>E54*(1+Pressupostos!$B$19)</f>
        <v>0</v>
      </c>
      <c r="G54" s="39">
        <f>F54*(1+Pressupostos!$B$20)</f>
        <v>0</v>
      </c>
      <c r="H54" s="39">
        <f>G54*(1+Pressupostos!$B$21)</f>
        <v>0</v>
      </c>
      <c r="I54" s="39">
        <f>H54*(1+Pressupostos!$B$22)</f>
        <v>0</v>
      </c>
      <c r="J54" s="39">
        <f>I54*(1+Pressupostos!$B$23)</f>
        <v>0</v>
      </c>
      <c r="K54" s="39">
        <f>J54*(1+Pressupostos!$B$24)</f>
        <v>0</v>
      </c>
      <c r="L54" s="39">
        <f>K54*(1+Pressupostos!$B$25)</f>
        <v>0</v>
      </c>
      <c r="M54" s="124">
        <f t="shared" si="19"/>
        <v>0</v>
      </c>
      <c r="AD54" s="24"/>
      <c r="AE54" s="26"/>
      <c r="AF54" s="46"/>
      <c r="AG54" s="47"/>
      <c r="AH54" s="47"/>
      <c r="AI54" s="47"/>
      <c r="AJ54" s="47"/>
      <c r="AK54" s="47"/>
      <c r="AL54" s="47"/>
      <c r="AM54" s="47"/>
      <c r="AN54" s="47"/>
      <c r="AO54" s="47"/>
      <c r="AP54" s="48">
        <f t="shared" si="20"/>
        <v>0</v>
      </c>
      <c r="AR54" s="24"/>
      <c r="AS54" s="26"/>
      <c r="AT54" s="46"/>
      <c r="AU54" s="47"/>
      <c r="AV54" s="47"/>
      <c r="AW54" s="47"/>
      <c r="AX54" s="47"/>
      <c r="AY54" s="47"/>
      <c r="AZ54" s="47"/>
      <c r="BA54" s="47"/>
      <c r="BB54" s="47"/>
      <c r="BC54" s="47"/>
      <c r="BD54" s="48">
        <f t="shared" si="21"/>
        <v>0</v>
      </c>
      <c r="BF54" s="24"/>
      <c r="BG54" s="26"/>
      <c r="BH54" s="46"/>
      <c r="BI54" s="47"/>
      <c r="BJ54" s="47"/>
      <c r="BK54" s="47"/>
      <c r="BL54" s="47"/>
      <c r="BM54" s="47"/>
      <c r="BN54" s="47"/>
      <c r="BO54" s="47"/>
      <c r="BP54" s="47"/>
      <c r="BQ54" s="47"/>
      <c r="BR54" s="48">
        <f t="shared" si="22"/>
        <v>0</v>
      </c>
      <c r="BT54" s="24"/>
      <c r="BU54" s="26"/>
      <c r="BV54" s="46"/>
      <c r="BW54" s="47"/>
      <c r="BX54" s="47"/>
      <c r="BY54" s="47"/>
      <c r="BZ54" s="47"/>
      <c r="CA54" s="47"/>
      <c r="CB54" s="47"/>
      <c r="CC54" s="47"/>
      <c r="CD54" s="47"/>
      <c r="CE54" s="47"/>
      <c r="CF54" s="48">
        <f t="shared" si="23"/>
        <v>0</v>
      </c>
      <c r="CH54" s="24"/>
      <c r="CI54" s="26"/>
      <c r="CJ54" s="46"/>
      <c r="CK54" s="47"/>
      <c r="CL54" s="47"/>
      <c r="CM54" s="47"/>
      <c r="CN54" s="47"/>
      <c r="CO54" s="47"/>
      <c r="CP54" s="47"/>
      <c r="CQ54" s="47"/>
      <c r="CR54" s="47"/>
      <c r="CS54" s="47"/>
      <c r="CT54" s="48">
        <f t="shared" si="14"/>
        <v>0</v>
      </c>
      <c r="CV54" s="24"/>
      <c r="CW54" s="26"/>
      <c r="CX54" s="46"/>
      <c r="CY54" s="47"/>
      <c r="CZ54" s="47"/>
      <c r="DA54" s="47"/>
      <c r="DB54" s="47"/>
      <c r="DC54" s="47"/>
      <c r="DD54" s="47"/>
      <c r="DE54" s="47"/>
      <c r="DF54" s="47"/>
      <c r="DG54" s="47"/>
      <c r="DH54" s="48">
        <f t="shared" si="15"/>
        <v>0</v>
      </c>
      <c r="DJ54" s="24"/>
      <c r="DK54" s="26"/>
      <c r="DL54" s="46"/>
      <c r="DM54" s="47"/>
      <c r="DN54" s="47"/>
      <c r="DO54" s="47"/>
      <c r="DP54" s="47"/>
      <c r="DQ54" s="47"/>
      <c r="DR54" s="47"/>
      <c r="DS54" s="47"/>
      <c r="DT54" s="47"/>
      <c r="DU54" s="47"/>
      <c r="DV54" s="48">
        <f t="shared" si="16"/>
        <v>0</v>
      </c>
      <c r="DX54" s="24"/>
      <c r="DY54" s="26"/>
      <c r="DZ54" s="46"/>
      <c r="EA54" s="47"/>
      <c r="EB54" s="47"/>
      <c r="EC54" s="47"/>
      <c r="ED54" s="47"/>
      <c r="EE54" s="47"/>
      <c r="EF54" s="47"/>
      <c r="EG54" s="47"/>
      <c r="EH54" s="47"/>
      <c r="EI54" s="47"/>
      <c r="EJ54" s="48">
        <f t="shared" si="17"/>
        <v>0</v>
      </c>
      <c r="EL54" s="24"/>
      <c r="EM54" s="26"/>
      <c r="EN54" s="46"/>
      <c r="EO54" s="47"/>
      <c r="EP54" s="47"/>
      <c r="EQ54" s="47"/>
      <c r="ER54" s="47"/>
      <c r="ES54" s="47"/>
      <c r="ET54" s="47"/>
      <c r="EU54" s="47"/>
      <c r="EV54" s="47"/>
      <c r="EW54" s="47"/>
      <c r="EX54" s="48">
        <f t="shared" si="18"/>
        <v>0</v>
      </c>
    </row>
    <row r="55" spans="1:154" ht="15" hidden="1" customHeight="1" x14ac:dyDescent="0.25">
      <c r="A55" s="24"/>
      <c r="B55" s="26"/>
      <c r="C55" s="203"/>
      <c r="D55" s="39">
        <f>C55*(1+Pressupostos!$B$17)</f>
        <v>0</v>
      </c>
      <c r="E55" s="39">
        <f>D55*(1+Pressupostos!$B$18)</f>
        <v>0</v>
      </c>
      <c r="F55" s="39">
        <f>E55*(1+Pressupostos!$B$19)</f>
        <v>0</v>
      </c>
      <c r="G55" s="39">
        <f>F55*(1+Pressupostos!$B$20)</f>
        <v>0</v>
      </c>
      <c r="H55" s="39">
        <f>G55*(1+Pressupostos!$B$21)</f>
        <v>0</v>
      </c>
      <c r="I55" s="39">
        <f>H55*(1+Pressupostos!$B$22)</f>
        <v>0</v>
      </c>
      <c r="J55" s="39">
        <f>I55*(1+Pressupostos!$B$23)</f>
        <v>0</v>
      </c>
      <c r="K55" s="39">
        <f>J55*(1+Pressupostos!$B$24)</f>
        <v>0</v>
      </c>
      <c r="L55" s="39">
        <f>K55*(1+Pressupostos!$B$25)</f>
        <v>0</v>
      </c>
      <c r="M55" s="124">
        <f t="shared" si="19"/>
        <v>0</v>
      </c>
      <c r="AD55" s="24"/>
      <c r="AE55" s="26"/>
      <c r="AF55" s="46"/>
      <c r="AG55" s="47"/>
      <c r="AH55" s="47"/>
      <c r="AI55" s="47"/>
      <c r="AJ55" s="47"/>
      <c r="AK55" s="47"/>
      <c r="AL55" s="47"/>
      <c r="AM55" s="47"/>
      <c r="AN55" s="47"/>
      <c r="AO55" s="47"/>
      <c r="AP55" s="48">
        <f t="shared" si="20"/>
        <v>0</v>
      </c>
      <c r="AR55" s="24"/>
      <c r="AS55" s="26"/>
      <c r="AT55" s="46"/>
      <c r="AU55" s="47"/>
      <c r="AV55" s="47"/>
      <c r="AW55" s="47"/>
      <c r="AX55" s="47"/>
      <c r="AY55" s="47"/>
      <c r="AZ55" s="47"/>
      <c r="BA55" s="47"/>
      <c r="BB55" s="47"/>
      <c r="BC55" s="47"/>
      <c r="BD55" s="48">
        <f t="shared" si="21"/>
        <v>0</v>
      </c>
      <c r="BF55" s="24"/>
      <c r="BG55" s="26"/>
      <c r="BH55" s="46"/>
      <c r="BI55" s="47"/>
      <c r="BJ55" s="47"/>
      <c r="BK55" s="47"/>
      <c r="BL55" s="47"/>
      <c r="BM55" s="47"/>
      <c r="BN55" s="47"/>
      <c r="BO55" s="47"/>
      <c r="BP55" s="47"/>
      <c r="BQ55" s="47"/>
      <c r="BR55" s="48">
        <f t="shared" si="22"/>
        <v>0</v>
      </c>
      <c r="BT55" s="24"/>
      <c r="BU55" s="26"/>
      <c r="BV55" s="46"/>
      <c r="BW55" s="47"/>
      <c r="BX55" s="47"/>
      <c r="BY55" s="47"/>
      <c r="BZ55" s="47"/>
      <c r="CA55" s="47"/>
      <c r="CB55" s="47"/>
      <c r="CC55" s="47"/>
      <c r="CD55" s="47"/>
      <c r="CE55" s="47"/>
      <c r="CF55" s="48">
        <f t="shared" si="23"/>
        <v>0</v>
      </c>
      <c r="CH55" s="24"/>
      <c r="CI55" s="26"/>
      <c r="CJ55" s="46"/>
      <c r="CK55" s="47"/>
      <c r="CL55" s="47"/>
      <c r="CM55" s="47"/>
      <c r="CN55" s="47"/>
      <c r="CO55" s="47"/>
      <c r="CP55" s="47"/>
      <c r="CQ55" s="47"/>
      <c r="CR55" s="47"/>
      <c r="CS55" s="47"/>
      <c r="CT55" s="48">
        <f t="shared" si="14"/>
        <v>0</v>
      </c>
      <c r="CV55" s="24"/>
      <c r="CW55" s="26"/>
      <c r="CX55" s="46"/>
      <c r="CY55" s="47"/>
      <c r="CZ55" s="47"/>
      <c r="DA55" s="47"/>
      <c r="DB55" s="47"/>
      <c r="DC55" s="47"/>
      <c r="DD55" s="47"/>
      <c r="DE55" s="47"/>
      <c r="DF55" s="47"/>
      <c r="DG55" s="47"/>
      <c r="DH55" s="48">
        <f t="shared" si="15"/>
        <v>0</v>
      </c>
      <c r="DJ55" s="24"/>
      <c r="DK55" s="26"/>
      <c r="DL55" s="46"/>
      <c r="DM55" s="47"/>
      <c r="DN55" s="47"/>
      <c r="DO55" s="47"/>
      <c r="DP55" s="47"/>
      <c r="DQ55" s="47"/>
      <c r="DR55" s="47"/>
      <c r="DS55" s="47"/>
      <c r="DT55" s="47"/>
      <c r="DU55" s="47"/>
      <c r="DV55" s="48">
        <f t="shared" si="16"/>
        <v>0</v>
      </c>
      <c r="DX55" s="24"/>
      <c r="DY55" s="26"/>
      <c r="DZ55" s="46"/>
      <c r="EA55" s="47"/>
      <c r="EB55" s="47"/>
      <c r="EC55" s="47"/>
      <c r="ED55" s="47"/>
      <c r="EE55" s="47"/>
      <c r="EF55" s="47"/>
      <c r="EG55" s="47"/>
      <c r="EH55" s="47"/>
      <c r="EI55" s="47"/>
      <c r="EJ55" s="48">
        <f t="shared" si="17"/>
        <v>0</v>
      </c>
      <c r="EL55" s="24"/>
      <c r="EM55" s="26"/>
      <c r="EN55" s="46"/>
      <c r="EO55" s="47"/>
      <c r="EP55" s="47"/>
      <c r="EQ55" s="47"/>
      <c r="ER55" s="47"/>
      <c r="ES55" s="47"/>
      <c r="ET55" s="47"/>
      <c r="EU55" s="47"/>
      <c r="EV55" s="47"/>
      <c r="EW55" s="47"/>
      <c r="EX55" s="48">
        <f t="shared" si="18"/>
        <v>0</v>
      </c>
    </row>
    <row r="56" spans="1:154" ht="15" hidden="1" customHeight="1" x14ac:dyDescent="0.25">
      <c r="A56" s="24"/>
      <c r="B56" s="26"/>
      <c r="C56" s="203"/>
      <c r="D56" s="39">
        <f>C56*(1+Pressupostos!$B$17)</f>
        <v>0</v>
      </c>
      <c r="E56" s="39">
        <f>D56*(1+Pressupostos!$B$18)</f>
        <v>0</v>
      </c>
      <c r="F56" s="39">
        <f>E56*(1+Pressupostos!$B$19)</f>
        <v>0</v>
      </c>
      <c r="G56" s="39">
        <f>F56*(1+Pressupostos!$B$20)</f>
        <v>0</v>
      </c>
      <c r="H56" s="39">
        <f>G56*(1+Pressupostos!$B$21)</f>
        <v>0</v>
      </c>
      <c r="I56" s="39">
        <f>H56*(1+Pressupostos!$B$22)</f>
        <v>0</v>
      </c>
      <c r="J56" s="39">
        <f>I56*(1+Pressupostos!$B$23)</f>
        <v>0</v>
      </c>
      <c r="K56" s="39">
        <f>J56*(1+Pressupostos!$B$24)</f>
        <v>0</v>
      </c>
      <c r="L56" s="39">
        <f>K56*(1+Pressupostos!$B$25)</f>
        <v>0</v>
      </c>
      <c r="M56" s="124">
        <f t="shared" si="19"/>
        <v>0</v>
      </c>
      <c r="AD56" s="24"/>
      <c r="AE56" s="26"/>
      <c r="AF56" s="46"/>
      <c r="AG56" s="47"/>
      <c r="AH56" s="47"/>
      <c r="AI56" s="47"/>
      <c r="AJ56" s="47"/>
      <c r="AK56" s="47"/>
      <c r="AL56" s="47"/>
      <c r="AM56" s="47"/>
      <c r="AN56" s="47"/>
      <c r="AO56" s="47"/>
      <c r="AP56" s="48">
        <f t="shared" si="20"/>
        <v>0</v>
      </c>
      <c r="AR56" s="24"/>
      <c r="AS56" s="26"/>
      <c r="AT56" s="46"/>
      <c r="AU56" s="47"/>
      <c r="AV56" s="47"/>
      <c r="AW56" s="47"/>
      <c r="AX56" s="47"/>
      <c r="AY56" s="47"/>
      <c r="AZ56" s="47"/>
      <c r="BA56" s="47"/>
      <c r="BB56" s="47"/>
      <c r="BC56" s="47"/>
      <c r="BD56" s="48">
        <f t="shared" si="21"/>
        <v>0</v>
      </c>
      <c r="BF56" s="24"/>
      <c r="BG56" s="26"/>
      <c r="BH56" s="46"/>
      <c r="BI56" s="47"/>
      <c r="BJ56" s="47"/>
      <c r="BK56" s="47"/>
      <c r="BL56" s="47"/>
      <c r="BM56" s="47"/>
      <c r="BN56" s="47"/>
      <c r="BO56" s="47"/>
      <c r="BP56" s="47"/>
      <c r="BQ56" s="47"/>
      <c r="BR56" s="48">
        <f t="shared" si="22"/>
        <v>0</v>
      </c>
      <c r="BT56" s="24"/>
      <c r="BU56" s="26"/>
      <c r="BV56" s="46"/>
      <c r="BW56" s="47"/>
      <c r="BX56" s="47"/>
      <c r="BY56" s="47"/>
      <c r="BZ56" s="47"/>
      <c r="CA56" s="47"/>
      <c r="CB56" s="47"/>
      <c r="CC56" s="47"/>
      <c r="CD56" s="47"/>
      <c r="CE56" s="47"/>
      <c r="CF56" s="48">
        <f t="shared" si="23"/>
        <v>0</v>
      </c>
      <c r="CH56" s="24"/>
      <c r="CI56" s="26"/>
      <c r="CJ56" s="46"/>
      <c r="CK56" s="47"/>
      <c r="CL56" s="47"/>
      <c r="CM56" s="47"/>
      <c r="CN56" s="47"/>
      <c r="CO56" s="47"/>
      <c r="CP56" s="47"/>
      <c r="CQ56" s="47"/>
      <c r="CR56" s="47"/>
      <c r="CS56" s="47"/>
      <c r="CT56" s="48">
        <f t="shared" si="14"/>
        <v>0</v>
      </c>
      <c r="CV56" s="24"/>
      <c r="CW56" s="26"/>
      <c r="CX56" s="46"/>
      <c r="CY56" s="47"/>
      <c r="CZ56" s="47"/>
      <c r="DA56" s="47"/>
      <c r="DB56" s="47"/>
      <c r="DC56" s="47"/>
      <c r="DD56" s="47"/>
      <c r="DE56" s="47"/>
      <c r="DF56" s="47"/>
      <c r="DG56" s="47"/>
      <c r="DH56" s="48">
        <f t="shared" si="15"/>
        <v>0</v>
      </c>
      <c r="DJ56" s="24"/>
      <c r="DK56" s="26"/>
      <c r="DL56" s="46"/>
      <c r="DM56" s="47"/>
      <c r="DN56" s="47"/>
      <c r="DO56" s="47"/>
      <c r="DP56" s="47"/>
      <c r="DQ56" s="47"/>
      <c r="DR56" s="47"/>
      <c r="DS56" s="47"/>
      <c r="DT56" s="47"/>
      <c r="DU56" s="47"/>
      <c r="DV56" s="48">
        <f t="shared" si="16"/>
        <v>0</v>
      </c>
      <c r="DX56" s="24"/>
      <c r="DY56" s="26"/>
      <c r="DZ56" s="46"/>
      <c r="EA56" s="47"/>
      <c r="EB56" s="47"/>
      <c r="EC56" s="47"/>
      <c r="ED56" s="47"/>
      <c r="EE56" s="47"/>
      <c r="EF56" s="47"/>
      <c r="EG56" s="47"/>
      <c r="EH56" s="47"/>
      <c r="EI56" s="47"/>
      <c r="EJ56" s="48">
        <f t="shared" si="17"/>
        <v>0</v>
      </c>
      <c r="EL56" s="24"/>
      <c r="EM56" s="26"/>
      <c r="EN56" s="46"/>
      <c r="EO56" s="47"/>
      <c r="EP56" s="47"/>
      <c r="EQ56" s="47"/>
      <c r="ER56" s="47"/>
      <c r="ES56" s="47"/>
      <c r="ET56" s="47"/>
      <c r="EU56" s="47"/>
      <c r="EV56" s="47"/>
      <c r="EW56" s="47"/>
      <c r="EX56" s="48">
        <f t="shared" si="18"/>
        <v>0</v>
      </c>
    </row>
    <row r="57" spans="1:154" ht="15" hidden="1" customHeight="1" x14ac:dyDescent="0.25">
      <c r="A57" s="24"/>
      <c r="B57" s="26"/>
      <c r="C57" s="203"/>
      <c r="D57" s="39">
        <f>C57*(1+Pressupostos!$B$17)</f>
        <v>0</v>
      </c>
      <c r="E57" s="39">
        <f>D57*(1+Pressupostos!$B$18)</f>
        <v>0</v>
      </c>
      <c r="F57" s="39">
        <f>E57*(1+Pressupostos!$B$19)</f>
        <v>0</v>
      </c>
      <c r="G57" s="39">
        <f>F57*(1+Pressupostos!$B$20)</f>
        <v>0</v>
      </c>
      <c r="H57" s="39">
        <f>G57*(1+Pressupostos!$B$21)</f>
        <v>0</v>
      </c>
      <c r="I57" s="39">
        <f>H57*(1+Pressupostos!$B$22)</f>
        <v>0</v>
      </c>
      <c r="J57" s="39">
        <f>I57*(1+Pressupostos!$B$23)</f>
        <v>0</v>
      </c>
      <c r="K57" s="39">
        <f>J57*(1+Pressupostos!$B$24)</f>
        <v>0</v>
      </c>
      <c r="L57" s="39">
        <f>K57*(1+Pressupostos!$B$25)</f>
        <v>0</v>
      </c>
      <c r="M57" s="124">
        <f t="shared" si="19"/>
        <v>0</v>
      </c>
      <c r="AD57" s="24"/>
      <c r="AE57" s="26"/>
      <c r="AF57" s="46"/>
      <c r="AG57" s="47"/>
      <c r="AH57" s="47"/>
      <c r="AI57" s="47"/>
      <c r="AJ57" s="47"/>
      <c r="AK57" s="47"/>
      <c r="AL57" s="47"/>
      <c r="AM57" s="47"/>
      <c r="AN57" s="47"/>
      <c r="AO57" s="47"/>
      <c r="AP57" s="48">
        <f t="shared" si="20"/>
        <v>0</v>
      </c>
      <c r="AR57" s="24"/>
      <c r="AS57" s="26"/>
      <c r="AT57" s="46"/>
      <c r="AU57" s="47"/>
      <c r="AV57" s="47"/>
      <c r="AW57" s="47"/>
      <c r="AX57" s="47"/>
      <c r="AY57" s="47"/>
      <c r="AZ57" s="47"/>
      <c r="BA57" s="47"/>
      <c r="BB57" s="47"/>
      <c r="BC57" s="47"/>
      <c r="BD57" s="48">
        <f t="shared" si="21"/>
        <v>0</v>
      </c>
      <c r="BF57" s="24"/>
      <c r="BG57" s="26"/>
      <c r="BH57" s="46"/>
      <c r="BI57" s="47"/>
      <c r="BJ57" s="47"/>
      <c r="BK57" s="47"/>
      <c r="BL57" s="47"/>
      <c r="BM57" s="47"/>
      <c r="BN57" s="47"/>
      <c r="BO57" s="47"/>
      <c r="BP57" s="47"/>
      <c r="BQ57" s="47"/>
      <c r="BR57" s="48">
        <f t="shared" si="22"/>
        <v>0</v>
      </c>
      <c r="BT57" s="24"/>
      <c r="BU57" s="26"/>
      <c r="BV57" s="46"/>
      <c r="BW57" s="47"/>
      <c r="BX57" s="47"/>
      <c r="BY57" s="47"/>
      <c r="BZ57" s="47"/>
      <c r="CA57" s="47"/>
      <c r="CB57" s="47"/>
      <c r="CC57" s="47"/>
      <c r="CD57" s="47"/>
      <c r="CE57" s="47"/>
      <c r="CF57" s="48">
        <f t="shared" si="23"/>
        <v>0</v>
      </c>
      <c r="CH57" s="24"/>
      <c r="CI57" s="26"/>
      <c r="CJ57" s="46"/>
      <c r="CK57" s="47"/>
      <c r="CL57" s="47"/>
      <c r="CM57" s="47"/>
      <c r="CN57" s="47"/>
      <c r="CO57" s="47"/>
      <c r="CP57" s="47"/>
      <c r="CQ57" s="47"/>
      <c r="CR57" s="47"/>
      <c r="CS57" s="47"/>
      <c r="CT57" s="48">
        <f t="shared" si="14"/>
        <v>0</v>
      </c>
      <c r="CV57" s="24"/>
      <c r="CW57" s="26"/>
      <c r="CX57" s="46"/>
      <c r="CY57" s="47"/>
      <c r="CZ57" s="47"/>
      <c r="DA57" s="47"/>
      <c r="DB57" s="47"/>
      <c r="DC57" s="47"/>
      <c r="DD57" s="47"/>
      <c r="DE57" s="47"/>
      <c r="DF57" s="47"/>
      <c r="DG57" s="47"/>
      <c r="DH57" s="48">
        <f t="shared" si="15"/>
        <v>0</v>
      </c>
      <c r="DJ57" s="24"/>
      <c r="DK57" s="26"/>
      <c r="DL57" s="46"/>
      <c r="DM57" s="47"/>
      <c r="DN57" s="47"/>
      <c r="DO57" s="47"/>
      <c r="DP57" s="47"/>
      <c r="DQ57" s="47"/>
      <c r="DR57" s="47"/>
      <c r="DS57" s="47"/>
      <c r="DT57" s="47"/>
      <c r="DU57" s="47"/>
      <c r="DV57" s="48">
        <f t="shared" si="16"/>
        <v>0</v>
      </c>
      <c r="DX57" s="24"/>
      <c r="DY57" s="26"/>
      <c r="DZ57" s="46"/>
      <c r="EA57" s="47"/>
      <c r="EB57" s="47"/>
      <c r="EC57" s="47"/>
      <c r="ED57" s="47"/>
      <c r="EE57" s="47"/>
      <c r="EF57" s="47"/>
      <c r="EG57" s="47"/>
      <c r="EH57" s="47"/>
      <c r="EI57" s="47"/>
      <c r="EJ57" s="48">
        <f t="shared" si="17"/>
        <v>0</v>
      </c>
      <c r="EL57" s="24"/>
      <c r="EM57" s="26"/>
      <c r="EN57" s="46"/>
      <c r="EO57" s="47"/>
      <c r="EP57" s="47"/>
      <c r="EQ57" s="47"/>
      <c r="ER57" s="47"/>
      <c r="ES57" s="47"/>
      <c r="ET57" s="47"/>
      <c r="EU57" s="47"/>
      <c r="EV57" s="47"/>
      <c r="EW57" s="47"/>
      <c r="EX57" s="48">
        <f t="shared" si="18"/>
        <v>0</v>
      </c>
    </row>
    <row r="58" spans="1:154" ht="15" hidden="1" customHeight="1" x14ac:dyDescent="0.25">
      <c r="A58" s="24"/>
      <c r="B58" s="26"/>
      <c r="C58" s="203"/>
      <c r="D58" s="39">
        <f>C58*(1+Pressupostos!$B$17)</f>
        <v>0</v>
      </c>
      <c r="E58" s="39">
        <f>D58*(1+Pressupostos!$B$18)</f>
        <v>0</v>
      </c>
      <c r="F58" s="39">
        <f>E58*(1+Pressupostos!$B$19)</f>
        <v>0</v>
      </c>
      <c r="G58" s="39">
        <f>F58*(1+Pressupostos!$B$20)</f>
        <v>0</v>
      </c>
      <c r="H58" s="39">
        <f>G58*(1+Pressupostos!$B$21)</f>
        <v>0</v>
      </c>
      <c r="I58" s="39">
        <f>H58*(1+Pressupostos!$B$22)</f>
        <v>0</v>
      </c>
      <c r="J58" s="39">
        <f>I58*(1+Pressupostos!$B$23)</f>
        <v>0</v>
      </c>
      <c r="K58" s="39">
        <f>J58*(1+Pressupostos!$B$24)</f>
        <v>0</v>
      </c>
      <c r="L58" s="39">
        <f>K58*(1+Pressupostos!$B$25)</f>
        <v>0</v>
      </c>
      <c r="M58" s="124">
        <f t="shared" si="19"/>
        <v>0</v>
      </c>
      <c r="AD58" s="24"/>
      <c r="AE58" s="26"/>
      <c r="AF58" s="46"/>
      <c r="AG58" s="47"/>
      <c r="AH58" s="47"/>
      <c r="AI58" s="47"/>
      <c r="AJ58" s="47"/>
      <c r="AK58" s="47"/>
      <c r="AL58" s="47"/>
      <c r="AM58" s="47"/>
      <c r="AN58" s="47"/>
      <c r="AO58" s="47"/>
      <c r="AP58" s="48">
        <f t="shared" si="20"/>
        <v>0</v>
      </c>
      <c r="AR58" s="24"/>
      <c r="AS58" s="26"/>
      <c r="AT58" s="46"/>
      <c r="AU58" s="47"/>
      <c r="AV58" s="47"/>
      <c r="AW58" s="47"/>
      <c r="AX58" s="47"/>
      <c r="AY58" s="47"/>
      <c r="AZ58" s="47"/>
      <c r="BA58" s="47"/>
      <c r="BB58" s="47"/>
      <c r="BC58" s="47"/>
      <c r="BD58" s="48">
        <f t="shared" si="21"/>
        <v>0</v>
      </c>
      <c r="BF58" s="24"/>
      <c r="BG58" s="26"/>
      <c r="BH58" s="46"/>
      <c r="BI58" s="47"/>
      <c r="BJ58" s="47"/>
      <c r="BK58" s="47"/>
      <c r="BL58" s="47"/>
      <c r="BM58" s="47"/>
      <c r="BN58" s="47"/>
      <c r="BO58" s="47"/>
      <c r="BP58" s="47"/>
      <c r="BQ58" s="47"/>
      <c r="BR58" s="48">
        <f t="shared" si="22"/>
        <v>0</v>
      </c>
      <c r="BT58" s="24"/>
      <c r="BU58" s="26"/>
      <c r="BV58" s="46"/>
      <c r="BW58" s="47"/>
      <c r="BX58" s="47"/>
      <c r="BY58" s="47"/>
      <c r="BZ58" s="47"/>
      <c r="CA58" s="47"/>
      <c r="CB58" s="47"/>
      <c r="CC58" s="47"/>
      <c r="CD58" s="47"/>
      <c r="CE58" s="47"/>
      <c r="CF58" s="48">
        <f t="shared" si="23"/>
        <v>0</v>
      </c>
      <c r="CH58" s="24"/>
      <c r="CI58" s="26"/>
      <c r="CJ58" s="46"/>
      <c r="CK58" s="47"/>
      <c r="CL58" s="47"/>
      <c r="CM58" s="47"/>
      <c r="CN58" s="47"/>
      <c r="CO58" s="47"/>
      <c r="CP58" s="47"/>
      <c r="CQ58" s="47"/>
      <c r="CR58" s="47"/>
      <c r="CS58" s="47"/>
      <c r="CT58" s="48">
        <f t="shared" si="14"/>
        <v>0</v>
      </c>
      <c r="CV58" s="24"/>
      <c r="CW58" s="26"/>
      <c r="CX58" s="46"/>
      <c r="CY58" s="47"/>
      <c r="CZ58" s="47"/>
      <c r="DA58" s="47"/>
      <c r="DB58" s="47"/>
      <c r="DC58" s="47"/>
      <c r="DD58" s="47"/>
      <c r="DE58" s="47"/>
      <c r="DF58" s="47"/>
      <c r="DG58" s="47"/>
      <c r="DH58" s="48">
        <f t="shared" si="15"/>
        <v>0</v>
      </c>
      <c r="DJ58" s="24"/>
      <c r="DK58" s="26"/>
      <c r="DL58" s="46"/>
      <c r="DM58" s="47"/>
      <c r="DN58" s="47"/>
      <c r="DO58" s="47"/>
      <c r="DP58" s="47"/>
      <c r="DQ58" s="47"/>
      <c r="DR58" s="47"/>
      <c r="DS58" s="47"/>
      <c r="DT58" s="47"/>
      <c r="DU58" s="47"/>
      <c r="DV58" s="48">
        <f t="shared" si="16"/>
        <v>0</v>
      </c>
      <c r="DX58" s="24"/>
      <c r="DY58" s="26"/>
      <c r="DZ58" s="46"/>
      <c r="EA58" s="47"/>
      <c r="EB58" s="47"/>
      <c r="EC58" s="47"/>
      <c r="ED58" s="47"/>
      <c r="EE58" s="47"/>
      <c r="EF58" s="47"/>
      <c r="EG58" s="47"/>
      <c r="EH58" s="47"/>
      <c r="EI58" s="47"/>
      <c r="EJ58" s="48">
        <f t="shared" si="17"/>
        <v>0</v>
      </c>
      <c r="EL58" s="24"/>
      <c r="EM58" s="26"/>
      <c r="EN58" s="46"/>
      <c r="EO58" s="47"/>
      <c r="EP58" s="47"/>
      <c r="EQ58" s="47"/>
      <c r="ER58" s="47"/>
      <c r="ES58" s="47"/>
      <c r="ET58" s="47"/>
      <c r="EU58" s="47"/>
      <c r="EV58" s="47"/>
      <c r="EW58" s="47"/>
      <c r="EX58" s="48">
        <f t="shared" si="18"/>
        <v>0</v>
      </c>
    </row>
    <row r="59" spans="1:154" ht="15.75" hidden="1" customHeight="1" thickBot="1" x14ac:dyDescent="0.3">
      <c r="A59" s="24"/>
      <c r="B59" s="26"/>
      <c r="C59" s="203"/>
      <c r="D59" s="39">
        <f>C59*(1+Pressupostos!$B$17)</f>
        <v>0</v>
      </c>
      <c r="E59" s="39">
        <f>D59*(1+Pressupostos!$B$18)</f>
        <v>0</v>
      </c>
      <c r="F59" s="39">
        <f>E59*(1+Pressupostos!$B$19)</f>
        <v>0</v>
      </c>
      <c r="G59" s="39">
        <f>F59*(1+Pressupostos!$B$20)</f>
        <v>0</v>
      </c>
      <c r="H59" s="39">
        <f>G59*(1+Pressupostos!$B$21)</f>
        <v>0</v>
      </c>
      <c r="I59" s="39">
        <f>H59*(1+Pressupostos!$B$22)</f>
        <v>0</v>
      </c>
      <c r="J59" s="39">
        <f>I59*(1+Pressupostos!$B$23)</f>
        <v>0</v>
      </c>
      <c r="K59" s="39">
        <f>J59*(1+Pressupostos!$B$24)</f>
        <v>0</v>
      </c>
      <c r="L59" s="39">
        <f>K59*(1+Pressupostos!$B$25)</f>
        <v>0</v>
      </c>
      <c r="M59" s="124">
        <f t="shared" si="19"/>
        <v>0</v>
      </c>
      <c r="AD59" s="35"/>
      <c r="AE59" s="38"/>
      <c r="AF59" s="49"/>
      <c r="AG59" s="50"/>
      <c r="AH59" s="50"/>
      <c r="AI59" s="50"/>
      <c r="AJ59" s="50"/>
      <c r="AK59" s="50"/>
      <c r="AL59" s="50"/>
      <c r="AM59" s="50"/>
      <c r="AN59" s="50"/>
      <c r="AO59" s="50"/>
      <c r="AP59" s="51">
        <f t="shared" si="20"/>
        <v>0</v>
      </c>
      <c r="AR59" s="35"/>
      <c r="AS59" s="38"/>
      <c r="AT59" s="49"/>
      <c r="AU59" s="50"/>
      <c r="AV59" s="50"/>
      <c r="AW59" s="50"/>
      <c r="AX59" s="50"/>
      <c r="AY59" s="50"/>
      <c r="AZ59" s="50"/>
      <c r="BA59" s="50"/>
      <c r="BB59" s="50"/>
      <c r="BC59" s="50"/>
      <c r="BD59" s="51">
        <f t="shared" si="21"/>
        <v>0</v>
      </c>
      <c r="BF59" s="35"/>
      <c r="BG59" s="38"/>
      <c r="BH59" s="49"/>
      <c r="BI59" s="50"/>
      <c r="BJ59" s="50"/>
      <c r="BK59" s="50"/>
      <c r="BL59" s="50"/>
      <c r="BM59" s="50"/>
      <c r="BN59" s="50"/>
      <c r="BO59" s="50"/>
      <c r="BP59" s="50"/>
      <c r="BQ59" s="50"/>
      <c r="BR59" s="51">
        <f t="shared" si="22"/>
        <v>0</v>
      </c>
      <c r="BT59" s="35"/>
      <c r="BU59" s="38"/>
      <c r="BV59" s="49"/>
      <c r="BW59" s="50"/>
      <c r="BX59" s="50"/>
      <c r="BY59" s="50"/>
      <c r="BZ59" s="50"/>
      <c r="CA59" s="50"/>
      <c r="CB59" s="50"/>
      <c r="CC59" s="50"/>
      <c r="CD59" s="50"/>
      <c r="CE59" s="50"/>
      <c r="CF59" s="51">
        <f t="shared" si="23"/>
        <v>0</v>
      </c>
      <c r="CH59" s="35"/>
      <c r="CI59" s="38"/>
      <c r="CJ59" s="49"/>
      <c r="CK59" s="50"/>
      <c r="CL59" s="50"/>
      <c r="CM59" s="50"/>
      <c r="CN59" s="50"/>
      <c r="CO59" s="50"/>
      <c r="CP59" s="50"/>
      <c r="CQ59" s="50"/>
      <c r="CR59" s="50"/>
      <c r="CS59" s="50"/>
      <c r="CT59" s="51">
        <f t="shared" si="14"/>
        <v>0</v>
      </c>
      <c r="CV59" s="35"/>
      <c r="CW59" s="38"/>
      <c r="CX59" s="49"/>
      <c r="CY59" s="50"/>
      <c r="CZ59" s="50"/>
      <c r="DA59" s="50"/>
      <c r="DB59" s="50"/>
      <c r="DC59" s="50"/>
      <c r="DD59" s="50"/>
      <c r="DE59" s="50"/>
      <c r="DF59" s="50"/>
      <c r="DG59" s="50"/>
      <c r="DH59" s="51">
        <f t="shared" si="15"/>
        <v>0</v>
      </c>
      <c r="DJ59" s="35"/>
      <c r="DK59" s="38"/>
      <c r="DL59" s="49"/>
      <c r="DM59" s="50"/>
      <c r="DN59" s="50"/>
      <c r="DO59" s="50"/>
      <c r="DP59" s="50"/>
      <c r="DQ59" s="50"/>
      <c r="DR59" s="50"/>
      <c r="DS59" s="50"/>
      <c r="DT59" s="50"/>
      <c r="DU59" s="50"/>
      <c r="DV59" s="51">
        <f t="shared" si="16"/>
        <v>0</v>
      </c>
      <c r="DX59" s="35"/>
      <c r="DY59" s="38"/>
      <c r="DZ59" s="49"/>
      <c r="EA59" s="50"/>
      <c r="EB59" s="50"/>
      <c r="EC59" s="50"/>
      <c r="ED59" s="50"/>
      <c r="EE59" s="50"/>
      <c r="EF59" s="50"/>
      <c r="EG59" s="50"/>
      <c r="EH59" s="50"/>
      <c r="EI59" s="50"/>
      <c r="EJ59" s="51">
        <f t="shared" si="17"/>
        <v>0</v>
      </c>
      <c r="EL59" s="35"/>
      <c r="EM59" s="38"/>
      <c r="EN59" s="49"/>
      <c r="EO59" s="50"/>
      <c r="EP59" s="50"/>
      <c r="EQ59" s="50"/>
      <c r="ER59" s="50"/>
      <c r="ES59" s="50"/>
      <c r="ET59" s="50"/>
      <c r="EU59" s="50"/>
      <c r="EV59" s="50"/>
      <c r="EW59" s="50"/>
      <c r="EX59" s="51">
        <f t="shared" si="18"/>
        <v>0</v>
      </c>
    </row>
    <row r="60" spans="1:154" ht="15" hidden="1" customHeight="1" x14ac:dyDescent="0.25">
      <c r="A60" s="24"/>
      <c r="B60" s="26"/>
      <c r="C60" s="203"/>
      <c r="D60" s="39">
        <f>C60*(1+Pressupostos!$B$17)</f>
        <v>0</v>
      </c>
      <c r="E60" s="39">
        <f>D60*(1+Pressupostos!$B$18)</f>
        <v>0</v>
      </c>
      <c r="F60" s="39">
        <f>E60*(1+Pressupostos!$B$19)</f>
        <v>0</v>
      </c>
      <c r="G60" s="39">
        <f>F60*(1+Pressupostos!$B$20)</f>
        <v>0</v>
      </c>
      <c r="H60" s="39">
        <f>G60*(1+Pressupostos!$B$21)</f>
        <v>0</v>
      </c>
      <c r="I60" s="39">
        <f>H60*(1+Pressupostos!$B$22)</f>
        <v>0</v>
      </c>
      <c r="J60" s="39">
        <f>I60*(1+Pressupostos!$B$23)</f>
        <v>0</v>
      </c>
      <c r="K60" s="39">
        <f>J60*(1+Pressupostos!$B$24)</f>
        <v>0</v>
      </c>
      <c r="L60" s="39">
        <f>K60*(1+Pressupostos!$B$25)</f>
        <v>0</v>
      </c>
      <c r="M60" s="124">
        <f t="shared" si="0"/>
        <v>0</v>
      </c>
      <c r="AD60" s="24"/>
      <c r="AE60" s="26"/>
      <c r="AF60" s="46"/>
      <c r="AG60" s="47"/>
      <c r="AH60" s="47"/>
      <c r="AI60" s="47"/>
      <c r="AJ60" s="47"/>
      <c r="AK60" s="47"/>
      <c r="AL60" s="47"/>
      <c r="AM60" s="47"/>
      <c r="AN60" s="47"/>
      <c r="AO60" s="47"/>
      <c r="AP60" s="48">
        <f t="shared" si="10"/>
        <v>0</v>
      </c>
      <c r="AR60" s="24"/>
      <c r="AS60" s="26"/>
      <c r="AT60" s="46"/>
      <c r="AU60" s="47"/>
      <c r="AV60" s="47"/>
      <c r="AW60" s="47"/>
      <c r="AX60" s="47"/>
      <c r="AY60" s="47"/>
      <c r="AZ60" s="47"/>
      <c r="BA60" s="47"/>
      <c r="BB60" s="47"/>
      <c r="BC60" s="47"/>
      <c r="BD60" s="48">
        <f t="shared" si="11"/>
        <v>0</v>
      </c>
      <c r="BF60" s="24"/>
      <c r="BG60" s="26"/>
      <c r="BH60" s="46"/>
      <c r="BI60" s="47"/>
      <c r="BJ60" s="47"/>
      <c r="BK60" s="47"/>
      <c r="BL60" s="47"/>
      <c r="BM60" s="47"/>
      <c r="BN60" s="47"/>
      <c r="BO60" s="47"/>
      <c r="BP60" s="47"/>
      <c r="BQ60" s="47"/>
      <c r="BR60" s="48">
        <f t="shared" si="12"/>
        <v>0</v>
      </c>
      <c r="BT60" s="24"/>
      <c r="BU60" s="26"/>
      <c r="BV60" s="46"/>
      <c r="BW60" s="47"/>
      <c r="BX60" s="47"/>
      <c r="BY60" s="47"/>
      <c r="BZ60" s="47"/>
      <c r="CA60" s="47"/>
      <c r="CB60" s="47"/>
      <c r="CC60" s="47"/>
      <c r="CD60" s="47"/>
      <c r="CE60" s="47"/>
      <c r="CF60" s="48">
        <f t="shared" si="13"/>
        <v>0</v>
      </c>
      <c r="CH60" s="24"/>
      <c r="CI60" s="26"/>
      <c r="CJ60" s="46"/>
      <c r="CK60" s="47"/>
      <c r="CL60" s="47"/>
      <c r="CM60" s="47"/>
      <c r="CN60" s="47"/>
      <c r="CO60" s="47"/>
      <c r="CP60" s="47"/>
      <c r="CQ60" s="47"/>
      <c r="CR60" s="47"/>
      <c r="CS60" s="47"/>
      <c r="CT60" s="48">
        <f t="shared" si="14"/>
        <v>0</v>
      </c>
      <c r="CV60" s="24"/>
      <c r="CW60" s="26"/>
      <c r="CX60" s="46"/>
      <c r="CY60" s="47"/>
      <c r="CZ60" s="47"/>
      <c r="DA60" s="47"/>
      <c r="DB60" s="47"/>
      <c r="DC60" s="47"/>
      <c r="DD60" s="47"/>
      <c r="DE60" s="47"/>
      <c r="DF60" s="47"/>
      <c r="DG60" s="47"/>
      <c r="DH60" s="48">
        <f t="shared" si="15"/>
        <v>0</v>
      </c>
      <c r="DJ60" s="24"/>
      <c r="DK60" s="26"/>
      <c r="DL60" s="46"/>
      <c r="DM60" s="47"/>
      <c r="DN60" s="47"/>
      <c r="DO60" s="47"/>
      <c r="DP60" s="47"/>
      <c r="DQ60" s="47"/>
      <c r="DR60" s="47"/>
      <c r="DS60" s="47"/>
      <c r="DT60" s="47"/>
      <c r="DU60" s="47"/>
      <c r="DV60" s="48">
        <f t="shared" si="16"/>
        <v>0</v>
      </c>
      <c r="DX60" s="24"/>
      <c r="DY60" s="26"/>
      <c r="DZ60" s="46"/>
      <c r="EA60" s="47"/>
      <c r="EB60" s="47"/>
      <c r="EC60" s="47"/>
      <c r="ED60" s="47"/>
      <c r="EE60" s="47"/>
      <c r="EF60" s="47"/>
      <c r="EG60" s="47"/>
      <c r="EH60" s="47"/>
      <c r="EI60" s="47"/>
      <c r="EJ60" s="48">
        <f t="shared" si="17"/>
        <v>0</v>
      </c>
      <c r="EL60" s="24"/>
      <c r="EM60" s="26"/>
      <c r="EN60" s="46"/>
      <c r="EO60" s="47"/>
      <c r="EP60" s="47"/>
      <c r="EQ60" s="47"/>
      <c r="ER60" s="47"/>
      <c r="ES60" s="47"/>
      <c r="ET60" s="47"/>
      <c r="EU60" s="47"/>
      <c r="EV60" s="47"/>
      <c r="EW60" s="47"/>
      <c r="EX60" s="48">
        <f t="shared" si="18"/>
        <v>0</v>
      </c>
    </row>
    <row r="61" spans="1:154" ht="15" hidden="1" customHeight="1" x14ac:dyDescent="0.25">
      <c r="A61" s="24"/>
      <c r="B61" s="26"/>
      <c r="C61" s="203"/>
      <c r="D61" s="39">
        <f>C61*(1+Pressupostos!$B$17)</f>
        <v>0</v>
      </c>
      <c r="E61" s="39">
        <f>D61*(1+Pressupostos!$B$18)</f>
        <v>0</v>
      </c>
      <c r="F61" s="39">
        <f>E61*(1+Pressupostos!$B$19)</f>
        <v>0</v>
      </c>
      <c r="G61" s="39">
        <f>F61*(1+Pressupostos!$B$20)</f>
        <v>0</v>
      </c>
      <c r="H61" s="39">
        <f>G61*(1+Pressupostos!$B$21)</f>
        <v>0</v>
      </c>
      <c r="I61" s="39">
        <f>H61*(1+Pressupostos!$B$22)</f>
        <v>0</v>
      </c>
      <c r="J61" s="39">
        <f>I61*(1+Pressupostos!$B$23)</f>
        <v>0</v>
      </c>
      <c r="K61" s="39">
        <f>J61*(1+Pressupostos!$B$24)</f>
        <v>0</v>
      </c>
      <c r="L61" s="39">
        <f>K61*(1+Pressupostos!$B$25)</f>
        <v>0</v>
      </c>
      <c r="M61" s="124">
        <f t="shared" si="0"/>
        <v>0</v>
      </c>
      <c r="AD61" s="24"/>
      <c r="AE61" s="26"/>
      <c r="AF61" s="46"/>
      <c r="AG61" s="47"/>
      <c r="AH61" s="47"/>
      <c r="AI61" s="47"/>
      <c r="AJ61" s="47"/>
      <c r="AK61" s="47"/>
      <c r="AL61" s="47"/>
      <c r="AM61" s="47"/>
      <c r="AN61" s="47"/>
      <c r="AO61" s="47"/>
      <c r="AP61" s="48">
        <f t="shared" si="10"/>
        <v>0</v>
      </c>
      <c r="AR61" s="24"/>
      <c r="AS61" s="26"/>
      <c r="AT61" s="46"/>
      <c r="AU61" s="47"/>
      <c r="AV61" s="47"/>
      <c r="AW61" s="47"/>
      <c r="AX61" s="47"/>
      <c r="AY61" s="47"/>
      <c r="AZ61" s="47"/>
      <c r="BA61" s="47"/>
      <c r="BB61" s="47"/>
      <c r="BC61" s="47"/>
      <c r="BD61" s="48">
        <f t="shared" si="11"/>
        <v>0</v>
      </c>
      <c r="BF61" s="24"/>
      <c r="BG61" s="26"/>
      <c r="BH61" s="46"/>
      <c r="BI61" s="47"/>
      <c r="BJ61" s="47"/>
      <c r="BK61" s="47"/>
      <c r="BL61" s="47"/>
      <c r="BM61" s="47"/>
      <c r="BN61" s="47"/>
      <c r="BO61" s="47"/>
      <c r="BP61" s="47"/>
      <c r="BQ61" s="47"/>
      <c r="BR61" s="48">
        <f t="shared" si="12"/>
        <v>0</v>
      </c>
      <c r="BT61" s="24"/>
      <c r="BU61" s="26"/>
      <c r="BV61" s="46"/>
      <c r="BW61" s="47"/>
      <c r="BX61" s="47"/>
      <c r="BY61" s="47"/>
      <c r="BZ61" s="47"/>
      <c r="CA61" s="47"/>
      <c r="CB61" s="47"/>
      <c r="CC61" s="47"/>
      <c r="CD61" s="47"/>
      <c r="CE61" s="47"/>
      <c r="CF61" s="48">
        <f t="shared" si="13"/>
        <v>0</v>
      </c>
      <c r="CH61" s="24"/>
      <c r="CI61" s="26"/>
      <c r="CJ61" s="46"/>
      <c r="CK61" s="47"/>
      <c r="CL61" s="47"/>
      <c r="CM61" s="47"/>
      <c r="CN61" s="47"/>
      <c r="CO61" s="47"/>
      <c r="CP61" s="47"/>
      <c r="CQ61" s="47"/>
      <c r="CR61" s="47"/>
      <c r="CS61" s="47"/>
      <c r="CT61" s="48">
        <f t="shared" si="14"/>
        <v>0</v>
      </c>
      <c r="CV61" s="24"/>
      <c r="CW61" s="26"/>
      <c r="CX61" s="46"/>
      <c r="CY61" s="47"/>
      <c r="CZ61" s="47"/>
      <c r="DA61" s="47"/>
      <c r="DB61" s="47"/>
      <c r="DC61" s="47"/>
      <c r="DD61" s="47"/>
      <c r="DE61" s="47"/>
      <c r="DF61" s="47"/>
      <c r="DG61" s="47"/>
      <c r="DH61" s="48">
        <f t="shared" si="15"/>
        <v>0</v>
      </c>
      <c r="DJ61" s="24"/>
      <c r="DK61" s="26"/>
      <c r="DL61" s="46"/>
      <c r="DM61" s="47"/>
      <c r="DN61" s="47"/>
      <c r="DO61" s="47"/>
      <c r="DP61" s="47"/>
      <c r="DQ61" s="47"/>
      <c r="DR61" s="47"/>
      <c r="DS61" s="47"/>
      <c r="DT61" s="47"/>
      <c r="DU61" s="47"/>
      <c r="DV61" s="48">
        <f t="shared" si="16"/>
        <v>0</v>
      </c>
      <c r="DX61" s="24"/>
      <c r="DY61" s="26"/>
      <c r="DZ61" s="46"/>
      <c r="EA61" s="47"/>
      <c r="EB61" s="47"/>
      <c r="EC61" s="47"/>
      <c r="ED61" s="47"/>
      <c r="EE61" s="47"/>
      <c r="EF61" s="47"/>
      <c r="EG61" s="47"/>
      <c r="EH61" s="47"/>
      <c r="EI61" s="47"/>
      <c r="EJ61" s="48">
        <f t="shared" si="17"/>
        <v>0</v>
      </c>
      <c r="EL61" s="24"/>
      <c r="EM61" s="26"/>
      <c r="EN61" s="46"/>
      <c r="EO61" s="47"/>
      <c r="EP61" s="47"/>
      <c r="EQ61" s="47"/>
      <c r="ER61" s="47"/>
      <c r="ES61" s="47"/>
      <c r="ET61" s="47"/>
      <c r="EU61" s="47"/>
      <c r="EV61" s="47"/>
      <c r="EW61" s="47"/>
      <c r="EX61" s="48">
        <f t="shared" si="18"/>
        <v>0</v>
      </c>
    </row>
    <row r="62" spans="1:154" ht="15" hidden="1" customHeight="1" x14ac:dyDescent="0.25">
      <c r="A62" s="24"/>
      <c r="B62" s="26"/>
      <c r="C62" s="203"/>
      <c r="D62" s="39">
        <f>C62*(1+Pressupostos!$B$17)</f>
        <v>0</v>
      </c>
      <c r="E62" s="39">
        <f>D62*(1+Pressupostos!$B$18)</f>
        <v>0</v>
      </c>
      <c r="F62" s="39">
        <f>E62*(1+Pressupostos!$B$19)</f>
        <v>0</v>
      </c>
      <c r="G62" s="39">
        <f>F62*(1+Pressupostos!$B$20)</f>
        <v>0</v>
      </c>
      <c r="H62" s="39">
        <f>G62*(1+Pressupostos!$B$21)</f>
        <v>0</v>
      </c>
      <c r="I62" s="39">
        <f>H62*(1+Pressupostos!$B$22)</f>
        <v>0</v>
      </c>
      <c r="J62" s="39">
        <f>I62*(1+Pressupostos!$B$23)</f>
        <v>0</v>
      </c>
      <c r="K62" s="39">
        <f>J62*(1+Pressupostos!$B$24)</f>
        <v>0</v>
      </c>
      <c r="L62" s="39">
        <f>K62*(1+Pressupostos!$B$25)</f>
        <v>0</v>
      </c>
      <c r="M62" s="124">
        <f t="shared" si="0"/>
        <v>0</v>
      </c>
      <c r="AD62" s="24"/>
      <c r="AE62" s="26"/>
      <c r="AF62" s="46"/>
      <c r="AG62" s="47"/>
      <c r="AH62" s="47"/>
      <c r="AI62" s="47"/>
      <c r="AJ62" s="47"/>
      <c r="AK62" s="47"/>
      <c r="AL62" s="47"/>
      <c r="AM62" s="47"/>
      <c r="AN62" s="47"/>
      <c r="AO62" s="47"/>
      <c r="AP62" s="48">
        <f t="shared" si="10"/>
        <v>0</v>
      </c>
      <c r="AR62" s="24"/>
      <c r="AS62" s="26"/>
      <c r="AT62" s="46"/>
      <c r="AU62" s="47"/>
      <c r="AV62" s="47"/>
      <c r="AW62" s="47"/>
      <c r="AX62" s="47"/>
      <c r="AY62" s="47"/>
      <c r="AZ62" s="47"/>
      <c r="BA62" s="47"/>
      <c r="BB62" s="47"/>
      <c r="BC62" s="47"/>
      <c r="BD62" s="48">
        <f t="shared" si="11"/>
        <v>0</v>
      </c>
      <c r="BF62" s="24"/>
      <c r="BG62" s="26"/>
      <c r="BH62" s="46"/>
      <c r="BI62" s="47"/>
      <c r="BJ62" s="47"/>
      <c r="BK62" s="47"/>
      <c r="BL62" s="47"/>
      <c r="BM62" s="47"/>
      <c r="BN62" s="47"/>
      <c r="BO62" s="47"/>
      <c r="BP62" s="47"/>
      <c r="BQ62" s="47"/>
      <c r="BR62" s="48">
        <f t="shared" si="12"/>
        <v>0</v>
      </c>
      <c r="BT62" s="24"/>
      <c r="BU62" s="26"/>
      <c r="BV62" s="46"/>
      <c r="BW62" s="47"/>
      <c r="BX62" s="47"/>
      <c r="BY62" s="47"/>
      <c r="BZ62" s="47"/>
      <c r="CA62" s="47"/>
      <c r="CB62" s="47"/>
      <c r="CC62" s="47"/>
      <c r="CD62" s="47"/>
      <c r="CE62" s="47"/>
      <c r="CF62" s="48">
        <f t="shared" si="13"/>
        <v>0</v>
      </c>
      <c r="CH62" s="24"/>
      <c r="CI62" s="26"/>
      <c r="CJ62" s="46"/>
      <c r="CK62" s="47"/>
      <c r="CL62" s="47"/>
      <c r="CM62" s="47"/>
      <c r="CN62" s="47"/>
      <c r="CO62" s="47"/>
      <c r="CP62" s="47"/>
      <c r="CQ62" s="47"/>
      <c r="CR62" s="47"/>
      <c r="CS62" s="47"/>
      <c r="CT62" s="48">
        <f t="shared" si="14"/>
        <v>0</v>
      </c>
      <c r="CV62" s="24"/>
      <c r="CW62" s="26"/>
      <c r="CX62" s="46"/>
      <c r="CY62" s="47"/>
      <c r="CZ62" s="47"/>
      <c r="DA62" s="47"/>
      <c r="DB62" s="47"/>
      <c r="DC62" s="47"/>
      <c r="DD62" s="47"/>
      <c r="DE62" s="47"/>
      <c r="DF62" s="47"/>
      <c r="DG62" s="47"/>
      <c r="DH62" s="48">
        <f t="shared" si="15"/>
        <v>0</v>
      </c>
      <c r="DJ62" s="24"/>
      <c r="DK62" s="26"/>
      <c r="DL62" s="46"/>
      <c r="DM62" s="47"/>
      <c r="DN62" s="47"/>
      <c r="DO62" s="47"/>
      <c r="DP62" s="47"/>
      <c r="DQ62" s="47"/>
      <c r="DR62" s="47"/>
      <c r="DS62" s="47"/>
      <c r="DT62" s="47"/>
      <c r="DU62" s="47"/>
      <c r="DV62" s="48">
        <f t="shared" si="16"/>
        <v>0</v>
      </c>
      <c r="DX62" s="24"/>
      <c r="DY62" s="26"/>
      <c r="DZ62" s="46"/>
      <c r="EA62" s="47"/>
      <c r="EB62" s="47"/>
      <c r="EC62" s="47"/>
      <c r="ED62" s="47"/>
      <c r="EE62" s="47"/>
      <c r="EF62" s="47"/>
      <c r="EG62" s="47"/>
      <c r="EH62" s="47"/>
      <c r="EI62" s="47"/>
      <c r="EJ62" s="48">
        <f t="shared" si="17"/>
        <v>0</v>
      </c>
      <c r="EL62" s="24"/>
      <c r="EM62" s="26"/>
      <c r="EN62" s="46"/>
      <c r="EO62" s="47"/>
      <c r="EP62" s="47"/>
      <c r="EQ62" s="47"/>
      <c r="ER62" s="47"/>
      <c r="ES62" s="47"/>
      <c r="ET62" s="47"/>
      <c r="EU62" s="47"/>
      <c r="EV62" s="47"/>
      <c r="EW62" s="47"/>
      <c r="EX62" s="48">
        <f t="shared" si="18"/>
        <v>0</v>
      </c>
    </row>
    <row r="63" spans="1:154" ht="15" hidden="1" customHeight="1" x14ac:dyDescent="0.25">
      <c r="A63" s="24"/>
      <c r="B63" s="26"/>
      <c r="C63" s="203"/>
      <c r="D63" s="39">
        <f>C63*(1+Pressupostos!$B$17)</f>
        <v>0</v>
      </c>
      <c r="E63" s="39">
        <f>D63*(1+Pressupostos!$B$18)</f>
        <v>0</v>
      </c>
      <c r="F63" s="39">
        <f>E63*(1+Pressupostos!$B$19)</f>
        <v>0</v>
      </c>
      <c r="G63" s="39">
        <f>F63*(1+Pressupostos!$B$20)</f>
        <v>0</v>
      </c>
      <c r="H63" s="39">
        <f>G63*(1+Pressupostos!$B$21)</f>
        <v>0</v>
      </c>
      <c r="I63" s="39">
        <f>H63*(1+Pressupostos!$B$22)</f>
        <v>0</v>
      </c>
      <c r="J63" s="39">
        <f>I63*(1+Pressupostos!$B$23)</f>
        <v>0</v>
      </c>
      <c r="K63" s="39">
        <f>J63*(1+Pressupostos!$B$24)</f>
        <v>0</v>
      </c>
      <c r="L63" s="39">
        <f>K63*(1+Pressupostos!$B$25)</f>
        <v>0</v>
      </c>
      <c r="M63" s="124">
        <f t="shared" si="0"/>
        <v>0</v>
      </c>
      <c r="AD63" s="24"/>
      <c r="AE63" s="26"/>
      <c r="AF63" s="46"/>
      <c r="AG63" s="47"/>
      <c r="AH63" s="47"/>
      <c r="AI63" s="47"/>
      <c r="AJ63" s="47"/>
      <c r="AK63" s="47"/>
      <c r="AL63" s="47"/>
      <c r="AM63" s="47"/>
      <c r="AN63" s="47"/>
      <c r="AO63" s="47"/>
      <c r="AP63" s="48">
        <f t="shared" si="10"/>
        <v>0</v>
      </c>
      <c r="AR63" s="24"/>
      <c r="AS63" s="26"/>
      <c r="AT63" s="46"/>
      <c r="AU63" s="47"/>
      <c r="AV63" s="47"/>
      <c r="AW63" s="47"/>
      <c r="AX63" s="47"/>
      <c r="AY63" s="47"/>
      <c r="AZ63" s="47"/>
      <c r="BA63" s="47"/>
      <c r="BB63" s="47"/>
      <c r="BC63" s="47"/>
      <c r="BD63" s="48">
        <f t="shared" si="11"/>
        <v>0</v>
      </c>
      <c r="BF63" s="24"/>
      <c r="BG63" s="26"/>
      <c r="BH63" s="46"/>
      <c r="BI63" s="47"/>
      <c r="BJ63" s="47"/>
      <c r="BK63" s="47"/>
      <c r="BL63" s="47"/>
      <c r="BM63" s="47"/>
      <c r="BN63" s="47"/>
      <c r="BO63" s="47"/>
      <c r="BP63" s="47"/>
      <c r="BQ63" s="47"/>
      <c r="BR63" s="48">
        <f t="shared" si="12"/>
        <v>0</v>
      </c>
      <c r="BT63" s="24"/>
      <c r="BU63" s="26"/>
      <c r="BV63" s="46"/>
      <c r="BW63" s="47"/>
      <c r="BX63" s="47"/>
      <c r="BY63" s="47"/>
      <c r="BZ63" s="47"/>
      <c r="CA63" s="47"/>
      <c r="CB63" s="47"/>
      <c r="CC63" s="47"/>
      <c r="CD63" s="47"/>
      <c r="CE63" s="47"/>
      <c r="CF63" s="48">
        <f t="shared" si="13"/>
        <v>0</v>
      </c>
      <c r="CH63" s="24"/>
      <c r="CI63" s="26"/>
      <c r="CJ63" s="46"/>
      <c r="CK63" s="47"/>
      <c r="CL63" s="47"/>
      <c r="CM63" s="47"/>
      <c r="CN63" s="47"/>
      <c r="CO63" s="47"/>
      <c r="CP63" s="47"/>
      <c r="CQ63" s="47"/>
      <c r="CR63" s="47"/>
      <c r="CS63" s="47"/>
      <c r="CT63" s="48">
        <f t="shared" si="14"/>
        <v>0</v>
      </c>
      <c r="CV63" s="24"/>
      <c r="CW63" s="26"/>
      <c r="CX63" s="46"/>
      <c r="CY63" s="47"/>
      <c r="CZ63" s="47"/>
      <c r="DA63" s="47"/>
      <c r="DB63" s="47"/>
      <c r="DC63" s="47"/>
      <c r="DD63" s="47"/>
      <c r="DE63" s="47"/>
      <c r="DF63" s="47"/>
      <c r="DG63" s="47"/>
      <c r="DH63" s="48">
        <f t="shared" si="15"/>
        <v>0</v>
      </c>
      <c r="DJ63" s="24"/>
      <c r="DK63" s="26"/>
      <c r="DL63" s="46"/>
      <c r="DM63" s="47"/>
      <c r="DN63" s="47"/>
      <c r="DO63" s="47"/>
      <c r="DP63" s="47"/>
      <c r="DQ63" s="47"/>
      <c r="DR63" s="47"/>
      <c r="DS63" s="47"/>
      <c r="DT63" s="47"/>
      <c r="DU63" s="47"/>
      <c r="DV63" s="48">
        <f t="shared" si="16"/>
        <v>0</v>
      </c>
      <c r="DX63" s="24"/>
      <c r="DY63" s="26"/>
      <c r="DZ63" s="46"/>
      <c r="EA63" s="47"/>
      <c r="EB63" s="47"/>
      <c r="EC63" s="47"/>
      <c r="ED63" s="47"/>
      <c r="EE63" s="47"/>
      <c r="EF63" s="47"/>
      <c r="EG63" s="47"/>
      <c r="EH63" s="47"/>
      <c r="EI63" s="47"/>
      <c r="EJ63" s="48">
        <f t="shared" si="17"/>
        <v>0</v>
      </c>
      <c r="EL63" s="24"/>
      <c r="EM63" s="26"/>
      <c r="EN63" s="46"/>
      <c r="EO63" s="47"/>
      <c r="EP63" s="47"/>
      <c r="EQ63" s="47"/>
      <c r="ER63" s="47"/>
      <c r="ES63" s="47"/>
      <c r="ET63" s="47"/>
      <c r="EU63" s="47"/>
      <c r="EV63" s="47"/>
      <c r="EW63" s="47"/>
      <c r="EX63" s="48">
        <f t="shared" si="18"/>
        <v>0</v>
      </c>
    </row>
    <row r="64" spans="1:154" ht="15" hidden="1" customHeight="1" x14ac:dyDescent="0.25">
      <c r="A64" s="24"/>
      <c r="B64" s="26"/>
      <c r="C64" s="203"/>
      <c r="D64" s="39">
        <f>C64*(1+Pressupostos!$B$17)</f>
        <v>0</v>
      </c>
      <c r="E64" s="39">
        <f>D64*(1+Pressupostos!$B$18)</f>
        <v>0</v>
      </c>
      <c r="F64" s="39">
        <f>E64*(1+Pressupostos!$B$19)</f>
        <v>0</v>
      </c>
      <c r="G64" s="39">
        <f>F64*(1+Pressupostos!$B$20)</f>
        <v>0</v>
      </c>
      <c r="H64" s="39">
        <f>G64*(1+Pressupostos!$B$21)</f>
        <v>0</v>
      </c>
      <c r="I64" s="39">
        <f>H64*(1+Pressupostos!$B$22)</f>
        <v>0</v>
      </c>
      <c r="J64" s="39">
        <f>I64*(1+Pressupostos!$B$23)</f>
        <v>0</v>
      </c>
      <c r="K64" s="39">
        <f>J64*(1+Pressupostos!$B$24)</f>
        <v>0</v>
      </c>
      <c r="L64" s="39">
        <f>K64*(1+Pressupostos!$B$25)</f>
        <v>0</v>
      </c>
      <c r="M64" s="124">
        <f t="shared" si="0"/>
        <v>0</v>
      </c>
      <c r="AD64" s="24"/>
      <c r="AE64" s="26"/>
      <c r="AF64" s="46"/>
      <c r="AG64" s="47"/>
      <c r="AH64" s="47"/>
      <c r="AI64" s="47"/>
      <c r="AJ64" s="47"/>
      <c r="AK64" s="47"/>
      <c r="AL64" s="47"/>
      <c r="AM64" s="47"/>
      <c r="AN64" s="47"/>
      <c r="AO64" s="47"/>
      <c r="AP64" s="48">
        <f t="shared" si="10"/>
        <v>0</v>
      </c>
      <c r="AR64" s="24"/>
      <c r="AS64" s="26"/>
      <c r="AT64" s="46"/>
      <c r="AU64" s="47"/>
      <c r="AV64" s="47"/>
      <c r="AW64" s="47"/>
      <c r="AX64" s="47"/>
      <c r="AY64" s="47"/>
      <c r="AZ64" s="47"/>
      <c r="BA64" s="47"/>
      <c r="BB64" s="47"/>
      <c r="BC64" s="47"/>
      <c r="BD64" s="48">
        <f t="shared" si="11"/>
        <v>0</v>
      </c>
      <c r="BF64" s="24"/>
      <c r="BG64" s="26"/>
      <c r="BH64" s="46"/>
      <c r="BI64" s="47"/>
      <c r="BJ64" s="47"/>
      <c r="BK64" s="47"/>
      <c r="BL64" s="47"/>
      <c r="BM64" s="47"/>
      <c r="BN64" s="47"/>
      <c r="BO64" s="47"/>
      <c r="BP64" s="47"/>
      <c r="BQ64" s="47"/>
      <c r="BR64" s="48">
        <f t="shared" si="12"/>
        <v>0</v>
      </c>
      <c r="BT64" s="24"/>
      <c r="BU64" s="26"/>
      <c r="BV64" s="46"/>
      <c r="BW64" s="47"/>
      <c r="BX64" s="47"/>
      <c r="BY64" s="47"/>
      <c r="BZ64" s="47"/>
      <c r="CA64" s="47"/>
      <c r="CB64" s="47"/>
      <c r="CC64" s="47"/>
      <c r="CD64" s="47"/>
      <c r="CE64" s="47"/>
      <c r="CF64" s="48">
        <f t="shared" si="13"/>
        <v>0</v>
      </c>
      <c r="CH64" s="24"/>
      <c r="CI64" s="26"/>
      <c r="CJ64" s="46"/>
      <c r="CK64" s="47"/>
      <c r="CL64" s="47"/>
      <c r="CM64" s="47"/>
      <c r="CN64" s="47"/>
      <c r="CO64" s="47"/>
      <c r="CP64" s="47"/>
      <c r="CQ64" s="47"/>
      <c r="CR64" s="47"/>
      <c r="CS64" s="47"/>
      <c r="CT64" s="48">
        <f t="shared" si="14"/>
        <v>0</v>
      </c>
      <c r="CV64" s="24"/>
      <c r="CW64" s="26"/>
      <c r="CX64" s="46"/>
      <c r="CY64" s="47"/>
      <c r="CZ64" s="47"/>
      <c r="DA64" s="47"/>
      <c r="DB64" s="47"/>
      <c r="DC64" s="47"/>
      <c r="DD64" s="47"/>
      <c r="DE64" s="47"/>
      <c r="DF64" s="47"/>
      <c r="DG64" s="47"/>
      <c r="DH64" s="48">
        <f t="shared" si="15"/>
        <v>0</v>
      </c>
      <c r="DJ64" s="24"/>
      <c r="DK64" s="26"/>
      <c r="DL64" s="46"/>
      <c r="DM64" s="47"/>
      <c r="DN64" s="47"/>
      <c r="DO64" s="47"/>
      <c r="DP64" s="47"/>
      <c r="DQ64" s="47"/>
      <c r="DR64" s="47"/>
      <c r="DS64" s="47"/>
      <c r="DT64" s="47"/>
      <c r="DU64" s="47"/>
      <c r="DV64" s="48">
        <f t="shared" si="16"/>
        <v>0</v>
      </c>
      <c r="DX64" s="24"/>
      <c r="DY64" s="26"/>
      <c r="DZ64" s="46"/>
      <c r="EA64" s="47"/>
      <c r="EB64" s="47"/>
      <c r="EC64" s="47"/>
      <c r="ED64" s="47"/>
      <c r="EE64" s="47"/>
      <c r="EF64" s="47"/>
      <c r="EG64" s="47"/>
      <c r="EH64" s="47"/>
      <c r="EI64" s="47"/>
      <c r="EJ64" s="48">
        <f t="shared" si="17"/>
        <v>0</v>
      </c>
      <c r="EL64" s="24"/>
      <c r="EM64" s="26"/>
      <c r="EN64" s="46"/>
      <c r="EO64" s="47"/>
      <c r="EP64" s="47"/>
      <c r="EQ64" s="47"/>
      <c r="ER64" s="47"/>
      <c r="ES64" s="47"/>
      <c r="ET64" s="47"/>
      <c r="EU64" s="47"/>
      <c r="EV64" s="47"/>
      <c r="EW64" s="47"/>
      <c r="EX64" s="48">
        <f t="shared" si="18"/>
        <v>0</v>
      </c>
    </row>
    <row r="65" spans="1:154" ht="15" hidden="1" customHeight="1" x14ac:dyDescent="0.25">
      <c r="A65" s="24"/>
      <c r="B65" s="26"/>
      <c r="C65" s="203"/>
      <c r="D65" s="39">
        <f>C65*(1+Pressupostos!$B$17)</f>
        <v>0</v>
      </c>
      <c r="E65" s="39">
        <f>D65*(1+Pressupostos!$B$18)</f>
        <v>0</v>
      </c>
      <c r="F65" s="39">
        <f>E65*(1+Pressupostos!$B$19)</f>
        <v>0</v>
      </c>
      <c r="G65" s="39">
        <f>F65*(1+Pressupostos!$B$20)</f>
        <v>0</v>
      </c>
      <c r="H65" s="39">
        <f>G65*(1+Pressupostos!$B$21)</f>
        <v>0</v>
      </c>
      <c r="I65" s="39">
        <f>H65*(1+Pressupostos!$B$22)</f>
        <v>0</v>
      </c>
      <c r="J65" s="39">
        <f>I65*(1+Pressupostos!$B$23)</f>
        <v>0</v>
      </c>
      <c r="K65" s="39">
        <f>J65*(1+Pressupostos!$B$24)</f>
        <v>0</v>
      </c>
      <c r="L65" s="39">
        <f>K65*(1+Pressupostos!$B$25)</f>
        <v>0</v>
      </c>
      <c r="M65" s="124">
        <f t="shared" si="0"/>
        <v>0</v>
      </c>
      <c r="AD65" s="24"/>
      <c r="AE65" s="26"/>
      <c r="AF65" s="46"/>
      <c r="AG65" s="47"/>
      <c r="AH65" s="47"/>
      <c r="AI65" s="47"/>
      <c r="AJ65" s="47"/>
      <c r="AK65" s="47"/>
      <c r="AL65" s="47"/>
      <c r="AM65" s="47"/>
      <c r="AN65" s="47"/>
      <c r="AO65" s="47"/>
      <c r="AP65" s="48">
        <f t="shared" si="10"/>
        <v>0</v>
      </c>
      <c r="AR65" s="24"/>
      <c r="AS65" s="26"/>
      <c r="AT65" s="46"/>
      <c r="AU65" s="47"/>
      <c r="AV65" s="47"/>
      <c r="AW65" s="47"/>
      <c r="AX65" s="47"/>
      <c r="AY65" s="47"/>
      <c r="AZ65" s="47"/>
      <c r="BA65" s="47"/>
      <c r="BB65" s="47"/>
      <c r="BC65" s="47"/>
      <c r="BD65" s="48">
        <f t="shared" si="11"/>
        <v>0</v>
      </c>
      <c r="BF65" s="24"/>
      <c r="BG65" s="26"/>
      <c r="BH65" s="46"/>
      <c r="BI65" s="47"/>
      <c r="BJ65" s="47"/>
      <c r="BK65" s="47"/>
      <c r="BL65" s="47"/>
      <c r="BM65" s="47"/>
      <c r="BN65" s="47"/>
      <c r="BO65" s="47"/>
      <c r="BP65" s="47"/>
      <c r="BQ65" s="47"/>
      <c r="BR65" s="48">
        <f t="shared" si="12"/>
        <v>0</v>
      </c>
      <c r="BT65" s="24"/>
      <c r="BU65" s="26"/>
      <c r="BV65" s="46"/>
      <c r="BW65" s="47"/>
      <c r="BX65" s="47"/>
      <c r="BY65" s="47"/>
      <c r="BZ65" s="47"/>
      <c r="CA65" s="47"/>
      <c r="CB65" s="47"/>
      <c r="CC65" s="47"/>
      <c r="CD65" s="47"/>
      <c r="CE65" s="47"/>
      <c r="CF65" s="48">
        <f t="shared" si="13"/>
        <v>0</v>
      </c>
      <c r="CH65" s="24"/>
      <c r="CI65" s="26"/>
      <c r="CJ65" s="46"/>
      <c r="CK65" s="47"/>
      <c r="CL65" s="47"/>
      <c r="CM65" s="47"/>
      <c r="CN65" s="47"/>
      <c r="CO65" s="47"/>
      <c r="CP65" s="47"/>
      <c r="CQ65" s="47"/>
      <c r="CR65" s="47"/>
      <c r="CS65" s="47"/>
      <c r="CT65" s="48">
        <f t="shared" si="14"/>
        <v>0</v>
      </c>
      <c r="CV65" s="24"/>
      <c r="CW65" s="26"/>
      <c r="CX65" s="46"/>
      <c r="CY65" s="47"/>
      <c r="CZ65" s="47"/>
      <c r="DA65" s="47"/>
      <c r="DB65" s="47"/>
      <c r="DC65" s="47"/>
      <c r="DD65" s="47"/>
      <c r="DE65" s="47"/>
      <c r="DF65" s="47"/>
      <c r="DG65" s="47"/>
      <c r="DH65" s="48">
        <f t="shared" si="15"/>
        <v>0</v>
      </c>
      <c r="DJ65" s="24"/>
      <c r="DK65" s="26"/>
      <c r="DL65" s="46"/>
      <c r="DM65" s="47"/>
      <c r="DN65" s="47"/>
      <c r="DO65" s="47"/>
      <c r="DP65" s="47"/>
      <c r="DQ65" s="47"/>
      <c r="DR65" s="47"/>
      <c r="DS65" s="47"/>
      <c r="DT65" s="47"/>
      <c r="DU65" s="47"/>
      <c r="DV65" s="48">
        <f t="shared" si="16"/>
        <v>0</v>
      </c>
      <c r="DX65" s="24"/>
      <c r="DY65" s="26"/>
      <c r="DZ65" s="46"/>
      <c r="EA65" s="47"/>
      <c r="EB65" s="47"/>
      <c r="EC65" s="47"/>
      <c r="ED65" s="47"/>
      <c r="EE65" s="47"/>
      <c r="EF65" s="47"/>
      <c r="EG65" s="47"/>
      <c r="EH65" s="47"/>
      <c r="EI65" s="47"/>
      <c r="EJ65" s="48">
        <f t="shared" si="17"/>
        <v>0</v>
      </c>
      <c r="EL65" s="24"/>
      <c r="EM65" s="26"/>
      <c r="EN65" s="46"/>
      <c r="EO65" s="47"/>
      <c r="EP65" s="47"/>
      <c r="EQ65" s="47"/>
      <c r="ER65" s="47"/>
      <c r="ES65" s="47"/>
      <c r="ET65" s="47"/>
      <c r="EU65" s="47"/>
      <c r="EV65" s="47"/>
      <c r="EW65" s="47"/>
      <c r="EX65" s="48">
        <f t="shared" si="18"/>
        <v>0</v>
      </c>
    </row>
    <row r="66" spans="1:154" ht="15.75" hidden="1" customHeight="1" thickBot="1" x14ac:dyDescent="0.3">
      <c r="A66" s="24"/>
      <c r="B66" s="26"/>
      <c r="C66" s="203"/>
      <c r="D66" s="39">
        <f>C66*(1+Pressupostos!$B$17)</f>
        <v>0</v>
      </c>
      <c r="E66" s="39">
        <f>D66*(1+Pressupostos!$B$18)</f>
        <v>0</v>
      </c>
      <c r="F66" s="39">
        <f>E66*(1+Pressupostos!$B$19)</f>
        <v>0</v>
      </c>
      <c r="G66" s="39">
        <f>F66*(1+Pressupostos!$B$20)</f>
        <v>0</v>
      </c>
      <c r="H66" s="39">
        <f>G66*(1+Pressupostos!$B$21)</f>
        <v>0</v>
      </c>
      <c r="I66" s="39">
        <f>H66*(1+Pressupostos!$B$22)</f>
        <v>0</v>
      </c>
      <c r="J66" s="39">
        <f>I66*(1+Pressupostos!$B$23)</f>
        <v>0</v>
      </c>
      <c r="K66" s="39">
        <f>J66*(1+Pressupostos!$B$24)</f>
        <v>0</v>
      </c>
      <c r="L66" s="39">
        <f>K66*(1+Pressupostos!$B$25)</f>
        <v>0</v>
      </c>
      <c r="M66" s="124">
        <f t="shared" si="0"/>
        <v>0</v>
      </c>
      <c r="AD66" s="35"/>
      <c r="AE66" s="38"/>
      <c r="AF66" s="49"/>
      <c r="AG66" s="50"/>
      <c r="AH66" s="50"/>
      <c r="AI66" s="50"/>
      <c r="AJ66" s="50"/>
      <c r="AK66" s="50"/>
      <c r="AL66" s="50"/>
      <c r="AM66" s="50"/>
      <c r="AN66" s="50"/>
      <c r="AO66" s="50"/>
      <c r="AP66" s="51">
        <f t="shared" si="10"/>
        <v>0</v>
      </c>
      <c r="AR66" s="35"/>
      <c r="AS66" s="38"/>
      <c r="AT66" s="49"/>
      <c r="AU66" s="50"/>
      <c r="AV66" s="50"/>
      <c r="AW66" s="50"/>
      <c r="AX66" s="50"/>
      <c r="AY66" s="50"/>
      <c r="AZ66" s="50"/>
      <c r="BA66" s="50"/>
      <c r="BB66" s="50"/>
      <c r="BC66" s="50"/>
      <c r="BD66" s="51">
        <f t="shared" si="11"/>
        <v>0</v>
      </c>
      <c r="BF66" s="35"/>
      <c r="BG66" s="38"/>
      <c r="BH66" s="49"/>
      <c r="BI66" s="50"/>
      <c r="BJ66" s="50"/>
      <c r="BK66" s="50"/>
      <c r="BL66" s="50"/>
      <c r="BM66" s="50"/>
      <c r="BN66" s="50"/>
      <c r="BO66" s="50"/>
      <c r="BP66" s="50"/>
      <c r="BQ66" s="50"/>
      <c r="BR66" s="51">
        <f t="shared" si="12"/>
        <v>0</v>
      </c>
      <c r="BT66" s="35"/>
      <c r="BU66" s="38"/>
      <c r="BV66" s="49"/>
      <c r="BW66" s="50"/>
      <c r="BX66" s="50"/>
      <c r="BY66" s="50"/>
      <c r="BZ66" s="50"/>
      <c r="CA66" s="50"/>
      <c r="CB66" s="50"/>
      <c r="CC66" s="50"/>
      <c r="CD66" s="50"/>
      <c r="CE66" s="50"/>
      <c r="CF66" s="51">
        <f t="shared" si="13"/>
        <v>0</v>
      </c>
      <c r="CH66" s="35"/>
      <c r="CI66" s="38"/>
      <c r="CJ66" s="49"/>
      <c r="CK66" s="50"/>
      <c r="CL66" s="50"/>
      <c r="CM66" s="50"/>
      <c r="CN66" s="50"/>
      <c r="CO66" s="50"/>
      <c r="CP66" s="50"/>
      <c r="CQ66" s="50"/>
      <c r="CR66" s="50"/>
      <c r="CS66" s="50"/>
      <c r="CT66" s="51">
        <f t="shared" si="14"/>
        <v>0</v>
      </c>
      <c r="CV66" s="35"/>
      <c r="CW66" s="38"/>
      <c r="CX66" s="49"/>
      <c r="CY66" s="50"/>
      <c r="CZ66" s="50"/>
      <c r="DA66" s="50"/>
      <c r="DB66" s="50"/>
      <c r="DC66" s="50"/>
      <c r="DD66" s="50"/>
      <c r="DE66" s="50"/>
      <c r="DF66" s="50"/>
      <c r="DG66" s="50"/>
      <c r="DH66" s="51">
        <f t="shared" si="15"/>
        <v>0</v>
      </c>
      <c r="DJ66" s="35"/>
      <c r="DK66" s="38"/>
      <c r="DL66" s="49"/>
      <c r="DM66" s="50"/>
      <c r="DN66" s="50"/>
      <c r="DO66" s="50"/>
      <c r="DP66" s="50"/>
      <c r="DQ66" s="50"/>
      <c r="DR66" s="50"/>
      <c r="DS66" s="50"/>
      <c r="DT66" s="50"/>
      <c r="DU66" s="50"/>
      <c r="DV66" s="51">
        <f t="shared" si="16"/>
        <v>0</v>
      </c>
      <c r="DX66" s="35"/>
      <c r="DY66" s="38"/>
      <c r="DZ66" s="49"/>
      <c r="EA66" s="50"/>
      <c r="EB66" s="50"/>
      <c r="EC66" s="50"/>
      <c r="ED66" s="50"/>
      <c r="EE66" s="50"/>
      <c r="EF66" s="50"/>
      <c r="EG66" s="50"/>
      <c r="EH66" s="50"/>
      <c r="EI66" s="50"/>
      <c r="EJ66" s="51">
        <f t="shared" si="17"/>
        <v>0</v>
      </c>
      <c r="EL66" s="35"/>
      <c r="EM66" s="38"/>
      <c r="EN66" s="49"/>
      <c r="EO66" s="50"/>
      <c r="EP66" s="50"/>
      <c r="EQ66" s="50"/>
      <c r="ER66" s="50"/>
      <c r="ES66" s="50"/>
      <c r="ET66" s="50"/>
      <c r="EU66" s="50"/>
      <c r="EV66" s="50"/>
      <c r="EW66" s="50"/>
      <c r="EX66" s="51">
        <f t="shared" si="18"/>
        <v>0</v>
      </c>
    </row>
    <row r="67" spans="1:154" ht="15" hidden="1" customHeight="1" x14ac:dyDescent="0.25">
      <c r="A67" s="24"/>
      <c r="B67" s="26"/>
      <c r="C67" s="203"/>
      <c r="D67" s="39">
        <f>C67*(1+Pressupostos!$B$17)</f>
        <v>0</v>
      </c>
      <c r="E67" s="39">
        <f>D67*(1+Pressupostos!$B$18)</f>
        <v>0</v>
      </c>
      <c r="F67" s="39">
        <f>E67*(1+Pressupostos!$B$19)</f>
        <v>0</v>
      </c>
      <c r="G67" s="39">
        <f>F67*(1+Pressupostos!$B$20)</f>
        <v>0</v>
      </c>
      <c r="H67" s="39">
        <f>G67*(1+Pressupostos!$B$21)</f>
        <v>0</v>
      </c>
      <c r="I67" s="39">
        <f>H67*(1+Pressupostos!$B$22)</f>
        <v>0</v>
      </c>
      <c r="J67" s="39">
        <f>I67*(1+Pressupostos!$B$23)</f>
        <v>0</v>
      </c>
      <c r="K67" s="39">
        <f>J67*(1+Pressupostos!$B$24)</f>
        <v>0</v>
      </c>
      <c r="L67" s="39">
        <f>K67*(1+Pressupostos!$B$25)</f>
        <v>0</v>
      </c>
      <c r="M67" s="124">
        <f t="shared" ref="M67:M73" si="24">SUM(C67:L67)</f>
        <v>0</v>
      </c>
      <c r="AD67" s="24"/>
      <c r="AE67" s="26"/>
      <c r="AF67" s="46"/>
      <c r="AG67" s="47"/>
      <c r="AH67" s="47"/>
      <c r="AI67" s="47"/>
      <c r="AJ67" s="47"/>
      <c r="AK67" s="47"/>
      <c r="AL67" s="47"/>
      <c r="AM67" s="47"/>
      <c r="AN67" s="47"/>
      <c r="AO67" s="47"/>
      <c r="AP67" s="48">
        <f t="shared" ref="AP67:AP73" si="25">SUM(AF67:AO67)</f>
        <v>0</v>
      </c>
      <c r="AR67" s="24"/>
      <c r="AS67" s="26"/>
      <c r="AT67" s="46"/>
      <c r="AU67" s="47"/>
      <c r="AV67" s="47"/>
      <c r="AW67" s="47"/>
      <c r="AX67" s="47"/>
      <c r="AY67" s="47"/>
      <c r="AZ67" s="47"/>
      <c r="BA67" s="47"/>
      <c r="BB67" s="47"/>
      <c r="BC67" s="47"/>
      <c r="BD67" s="48">
        <f t="shared" ref="BD67:BD73" si="26">SUM(AT67:BC67)</f>
        <v>0</v>
      </c>
      <c r="BF67" s="24"/>
      <c r="BG67" s="26"/>
      <c r="BH67" s="46"/>
      <c r="BI67" s="47"/>
      <c r="BJ67" s="47"/>
      <c r="BK67" s="47"/>
      <c r="BL67" s="47"/>
      <c r="BM67" s="47"/>
      <c r="BN67" s="47"/>
      <c r="BO67" s="47"/>
      <c r="BP67" s="47"/>
      <c r="BQ67" s="47"/>
      <c r="BR67" s="48">
        <f t="shared" ref="BR67:BR73" si="27">SUM(BH67:BQ67)</f>
        <v>0</v>
      </c>
      <c r="BT67" s="24"/>
      <c r="BU67" s="26"/>
      <c r="BV67" s="46"/>
      <c r="BW67" s="47"/>
      <c r="BX67" s="47"/>
      <c r="BY67" s="47"/>
      <c r="BZ67" s="47"/>
      <c r="CA67" s="47"/>
      <c r="CB67" s="47"/>
      <c r="CC67" s="47"/>
      <c r="CD67" s="47"/>
      <c r="CE67" s="47"/>
      <c r="CF67" s="48">
        <f t="shared" ref="CF67:CF73" si="28">SUM(BV67:CE67)</f>
        <v>0</v>
      </c>
      <c r="CH67" s="24"/>
      <c r="CI67" s="26"/>
      <c r="CJ67" s="46"/>
      <c r="CK67" s="47"/>
      <c r="CL67" s="47"/>
      <c r="CM67" s="47"/>
      <c r="CN67" s="47"/>
      <c r="CO67" s="47"/>
      <c r="CP67" s="47"/>
      <c r="CQ67" s="47"/>
      <c r="CR67" s="47"/>
      <c r="CS67" s="47"/>
      <c r="CT67" s="48">
        <f t="shared" si="14"/>
        <v>0</v>
      </c>
      <c r="CV67" s="24"/>
      <c r="CW67" s="26"/>
      <c r="CX67" s="46"/>
      <c r="CY67" s="47"/>
      <c r="CZ67" s="47"/>
      <c r="DA67" s="47"/>
      <c r="DB67" s="47"/>
      <c r="DC67" s="47"/>
      <c r="DD67" s="47"/>
      <c r="DE67" s="47"/>
      <c r="DF67" s="47"/>
      <c r="DG67" s="47"/>
      <c r="DH67" s="48">
        <f t="shared" si="15"/>
        <v>0</v>
      </c>
      <c r="DJ67" s="24"/>
      <c r="DK67" s="26"/>
      <c r="DL67" s="46"/>
      <c r="DM67" s="47"/>
      <c r="DN67" s="47"/>
      <c r="DO67" s="47"/>
      <c r="DP67" s="47"/>
      <c r="DQ67" s="47"/>
      <c r="DR67" s="47"/>
      <c r="DS67" s="47"/>
      <c r="DT67" s="47"/>
      <c r="DU67" s="47"/>
      <c r="DV67" s="48">
        <f t="shared" si="16"/>
        <v>0</v>
      </c>
      <c r="DX67" s="24"/>
      <c r="DY67" s="26"/>
      <c r="DZ67" s="46"/>
      <c r="EA67" s="47"/>
      <c r="EB67" s="47"/>
      <c r="EC67" s="47"/>
      <c r="ED67" s="47"/>
      <c r="EE67" s="47"/>
      <c r="EF67" s="47"/>
      <c r="EG67" s="47"/>
      <c r="EH67" s="47"/>
      <c r="EI67" s="47"/>
      <c r="EJ67" s="48">
        <f t="shared" si="17"/>
        <v>0</v>
      </c>
      <c r="EL67" s="24"/>
      <c r="EM67" s="26"/>
      <c r="EN67" s="46"/>
      <c r="EO67" s="47"/>
      <c r="EP67" s="47"/>
      <c r="EQ67" s="47"/>
      <c r="ER67" s="47"/>
      <c r="ES67" s="47"/>
      <c r="ET67" s="47"/>
      <c r="EU67" s="47"/>
      <c r="EV67" s="47"/>
      <c r="EW67" s="47"/>
      <c r="EX67" s="48">
        <f t="shared" si="18"/>
        <v>0</v>
      </c>
    </row>
    <row r="68" spans="1:154" ht="15" hidden="1" customHeight="1" x14ac:dyDescent="0.25">
      <c r="A68" s="24"/>
      <c r="B68" s="26"/>
      <c r="C68" s="203"/>
      <c r="D68" s="39">
        <f>C68*(1+Pressupostos!$B$17)</f>
        <v>0</v>
      </c>
      <c r="E68" s="39">
        <f>D68*(1+Pressupostos!$B$18)</f>
        <v>0</v>
      </c>
      <c r="F68" s="39">
        <f>E68*(1+Pressupostos!$B$19)</f>
        <v>0</v>
      </c>
      <c r="G68" s="39">
        <f>F68*(1+Pressupostos!$B$20)</f>
        <v>0</v>
      </c>
      <c r="H68" s="39">
        <f>G68*(1+Pressupostos!$B$21)</f>
        <v>0</v>
      </c>
      <c r="I68" s="39">
        <f>H68*(1+Pressupostos!$B$22)</f>
        <v>0</v>
      </c>
      <c r="J68" s="39">
        <f>I68*(1+Pressupostos!$B$23)</f>
        <v>0</v>
      </c>
      <c r="K68" s="39">
        <f>J68*(1+Pressupostos!$B$24)</f>
        <v>0</v>
      </c>
      <c r="L68" s="39">
        <f>K68*(1+Pressupostos!$B$25)</f>
        <v>0</v>
      </c>
      <c r="M68" s="124">
        <f t="shared" si="24"/>
        <v>0</v>
      </c>
      <c r="AD68" s="24"/>
      <c r="AE68" s="26"/>
      <c r="AF68" s="46"/>
      <c r="AG68" s="47"/>
      <c r="AH68" s="47"/>
      <c r="AI68" s="47"/>
      <c r="AJ68" s="47"/>
      <c r="AK68" s="47"/>
      <c r="AL68" s="47"/>
      <c r="AM68" s="47"/>
      <c r="AN68" s="47"/>
      <c r="AO68" s="47"/>
      <c r="AP68" s="48">
        <f t="shared" si="25"/>
        <v>0</v>
      </c>
      <c r="AR68" s="24"/>
      <c r="AS68" s="26"/>
      <c r="AT68" s="46"/>
      <c r="AU68" s="47"/>
      <c r="AV68" s="47"/>
      <c r="AW68" s="47"/>
      <c r="AX68" s="47"/>
      <c r="AY68" s="47"/>
      <c r="AZ68" s="47"/>
      <c r="BA68" s="47"/>
      <c r="BB68" s="47"/>
      <c r="BC68" s="47"/>
      <c r="BD68" s="48">
        <f t="shared" si="26"/>
        <v>0</v>
      </c>
      <c r="BF68" s="24"/>
      <c r="BG68" s="26"/>
      <c r="BH68" s="46"/>
      <c r="BI68" s="47"/>
      <c r="BJ68" s="47"/>
      <c r="BK68" s="47"/>
      <c r="BL68" s="47"/>
      <c r="BM68" s="47"/>
      <c r="BN68" s="47"/>
      <c r="BO68" s="47"/>
      <c r="BP68" s="47"/>
      <c r="BQ68" s="47"/>
      <c r="BR68" s="48">
        <f t="shared" si="27"/>
        <v>0</v>
      </c>
      <c r="BT68" s="24"/>
      <c r="BU68" s="26"/>
      <c r="BV68" s="46"/>
      <c r="BW68" s="47"/>
      <c r="BX68" s="47"/>
      <c r="BY68" s="47"/>
      <c r="BZ68" s="47"/>
      <c r="CA68" s="47"/>
      <c r="CB68" s="47"/>
      <c r="CC68" s="47"/>
      <c r="CD68" s="47"/>
      <c r="CE68" s="47"/>
      <c r="CF68" s="48">
        <f t="shared" si="28"/>
        <v>0</v>
      </c>
      <c r="CH68" s="24"/>
      <c r="CI68" s="26"/>
      <c r="CJ68" s="46"/>
      <c r="CK68" s="47"/>
      <c r="CL68" s="47"/>
      <c r="CM68" s="47"/>
      <c r="CN68" s="47"/>
      <c r="CO68" s="47"/>
      <c r="CP68" s="47"/>
      <c r="CQ68" s="47"/>
      <c r="CR68" s="47"/>
      <c r="CS68" s="47"/>
      <c r="CT68" s="48">
        <f t="shared" si="14"/>
        <v>0</v>
      </c>
      <c r="CV68" s="24"/>
      <c r="CW68" s="26"/>
      <c r="CX68" s="46"/>
      <c r="CY68" s="47"/>
      <c r="CZ68" s="47"/>
      <c r="DA68" s="47"/>
      <c r="DB68" s="47"/>
      <c r="DC68" s="47"/>
      <c r="DD68" s="47"/>
      <c r="DE68" s="47"/>
      <c r="DF68" s="47"/>
      <c r="DG68" s="47"/>
      <c r="DH68" s="48">
        <f t="shared" si="15"/>
        <v>0</v>
      </c>
      <c r="DJ68" s="24"/>
      <c r="DK68" s="26"/>
      <c r="DL68" s="46"/>
      <c r="DM68" s="47"/>
      <c r="DN68" s="47"/>
      <c r="DO68" s="47"/>
      <c r="DP68" s="47"/>
      <c r="DQ68" s="47"/>
      <c r="DR68" s="47"/>
      <c r="DS68" s="47"/>
      <c r="DT68" s="47"/>
      <c r="DU68" s="47"/>
      <c r="DV68" s="48">
        <f t="shared" si="16"/>
        <v>0</v>
      </c>
      <c r="DX68" s="24"/>
      <c r="DY68" s="26"/>
      <c r="DZ68" s="46"/>
      <c r="EA68" s="47"/>
      <c r="EB68" s="47"/>
      <c r="EC68" s="47"/>
      <c r="ED68" s="47"/>
      <c r="EE68" s="47"/>
      <c r="EF68" s="47"/>
      <c r="EG68" s="47"/>
      <c r="EH68" s="47"/>
      <c r="EI68" s="47"/>
      <c r="EJ68" s="48">
        <f t="shared" si="17"/>
        <v>0</v>
      </c>
      <c r="EL68" s="24"/>
      <c r="EM68" s="26"/>
      <c r="EN68" s="46"/>
      <c r="EO68" s="47"/>
      <c r="EP68" s="47"/>
      <c r="EQ68" s="47"/>
      <c r="ER68" s="47"/>
      <c r="ES68" s="47"/>
      <c r="ET68" s="47"/>
      <c r="EU68" s="47"/>
      <c r="EV68" s="47"/>
      <c r="EW68" s="47"/>
      <c r="EX68" s="48">
        <f t="shared" si="18"/>
        <v>0</v>
      </c>
    </row>
    <row r="69" spans="1:154" ht="15" hidden="1" customHeight="1" x14ac:dyDescent="0.25">
      <c r="A69" s="24"/>
      <c r="B69" s="26"/>
      <c r="C69" s="203"/>
      <c r="D69" s="39">
        <f>C69*(1+Pressupostos!$B$17)</f>
        <v>0</v>
      </c>
      <c r="E69" s="39">
        <f>D69*(1+Pressupostos!$B$18)</f>
        <v>0</v>
      </c>
      <c r="F69" s="39">
        <f>E69*(1+Pressupostos!$B$19)</f>
        <v>0</v>
      </c>
      <c r="G69" s="39">
        <f>F69*(1+Pressupostos!$B$20)</f>
        <v>0</v>
      </c>
      <c r="H69" s="39">
        <f>G69*(1+Pressupostos!$B$21)</f>
        <v>0</v>
      </c>
      <c r="I69" s="39">
        <f>H69*(1+Pressupostos!$B$22)</f>
        <v>0</v>
      </c>
      <c r="J69" s="39">
        <f>I69*(1+Pressupostos!$B$23)</f>
        <v>0</v>
      </c>
      <c r="K69" s="39">
        <f>J69*(1+Pressupostos!$B$24)</f>
        <v>0</v>
      </c>
      <c r="L69" s="39">
        <f>K69*(1+Pressupostos!$B$25)</f>
        <v>0</v>
      </c>
      <c r="M69" s="124">
        <f t="shared" si="24"/>
        <v>0</v>
      </c>
      <c r="AD69" s="24"/>
      <c r="AE69" s="26"/>
      <c r="AF69" s="46"/>
      <c r="AG69" s="47"/>
      <c r="AH69" s="47"/>
      <c r="AI69" s="47"/>
      <c r="AJ69" s="47"/>
      <c r="AK69" s="47"/>
      <c r="AL69" s="47"/>
      <c r="AM69" s="47"/>
      <c r="AN69" s="47"/>
      <c r="AO69" s="47"/>
      <c r="AP69" s="48">
        <f t="shared" si="25"/>
        <v>0</v>
      </c>
      <c r="AR69" s="24"/>
      <c r="AS69" s="26"/>
      <c r="AT69" s="46"/>
      <c r="AU69" s="47"/>
      <c r="AV69" s="47"/>
      <c r="AW69" s="47"/>
      <c r="AX69" s="47"/>
      <c r="AY69" s="47"/>
      <c r="AZ69" s="47"/>
      <c r="BA69" s="47"/>
      <c r="BB69" s="47"/>
      <c r="BC69" s="47"/>
      <c r="BD69" s="48">
        <f t="shared" si="26"/>
        <v>0</v>
      </c>
      <c r="BF69" s="24"/>
      <c r="BG69" s="26"/>
      <c r="BH69" s="46"/>
      <c r="BI69" s="47"/>
      <c r="BJ69" s="47"/>
      <c r="BK69" s="47"/>
      <c r="BL69" s="47"/>
      <c r="BM69" s="47"/>
      <c r="BN69" s="47"/>
      <c r="BO69" s="47"/>
      <c r="BP69" s="47"/>
      <c r="BQ69" s="47"/>
      <c r="BR69" s="48">
        <f t="shared" si="27"/>
        <v>0</v>
      </c>
      <c r="BT69" s="24"/>
      <c r="BU69" s="26"/>
      <c r="BV69" s="46"/>
      <c r="BW69" s="47"/>
      <c r="BX69" s="47"/>
      <c r="BY69" s="47"/>
      <c r="BZ69" s="47"/>
      <c r="CA69" s="47"/>
      <c r="CB69" s="47"/>
      <c r="CC69" s="47"/>
      <c r="CD69" s="47"/>
      <c r="CE69" s="47"/>
      <c r="CF69" s="48">
        <f t="shared" si="28"/>
        <v>0</v>
      </c>
      <c r="CH69" s="24"/>
      <c r="CI69" s="26"/>
      <c r="CJ69" s="46"/>
      <c r="CK69" s="47"/>
      <c r="CL69" s="47"/>
      <c r="CM69" s="47"/>
      <c r="CN69" s="47"/>
      <c r="CO69" s="47"/>
      <c r="CP69" s="47"/>
      <c r="CQ69" s="47"/>
      <c r="CR69" s="47"/>
      <c r="CS69" s="47"/>
      <c r="CT69" s="48">
        <f t="shared" si="14"/>
        <v>0</v>
      </c>
      <c r="CV69" s="24"/>
      <c r="CW69" s="26"/>
      <c r="CX69" s="46"/>
      <c r="CY69" s="47"/>
      <c r="CZ69" s="47"/>
      <c r="DA69" s="47"/>
      <c r="DB69" s="47"/>
      <c r="DC69" s="47"/>
      <c r="DD69" s="47"/>
      <c r="DE69" s="47"/>
      <c r="DF69" s="47"/>
      <c r="DG69" s="47"/>
      <c r="DH69" s="48">
        <f t="shared" si="15"/>
        <v>0</v>
      </c>
      <c r="DJ69" s="24"/>
      <c r="DK69" s="26"/>
      <c r="DL69" s="46"/>
      <c r="DM69" s="47"/>
      <c r="DN69" s="47"/>
      <c r="DO69" s="47"/>
      <c r="DP69" s="47"/>
      <c r="DQ69" s="47"/>
      <c r="DR69" s="47"/>
      <c r="DS69" s="47"/>
      <c r="DT69" s="47"/>
      <c r="DU69" s="47"/>
      <c r="DV69" s="48">
        <f t="shared" si="16"/>
        <v>0</v>
      </c>
      <c r="DX69" s="24"/>
      <c r="DY69" s="26"/>
      <c r="DZ69" s="46"/>
      <c r="EA69" s="47"/>
      <c r="EB69" s="47"/>
      <c r="EC69" s="47"/>
      <c r="ED69" s="47"/>
      <c r="EE69" s="47"/>
      <c r="EF69" s="47"/>
      <c r="EG69" s="47"/>
      <c r="EH69" s="47"/>
      <c r="EI69" s="47"/>
      <c r="EJ69" s="48">
        <f t="shared" si="17"/>
        <v>0</v>
      </c>
      <c r="EL69" s="24"/>
      <c r="EM69" s="26"/>
      <c r="EN69" s="46"/>
      <c r="EO69" s="47"/>
      <c r="EP69" s="47"/>
      <c r="EQ69" s="47"/>
      <c r="ER69" s="47"/>
      <c r="ES69" s="47"/>
      <c r="ET69" s="47"/>
      <c r="EU69" s="47"/>
      <c r="EV69" s="47"/>
      <c r="EW69" s="47"/>
      <c r="EX69" s="48">
        <f t="shared" si="18"/>
        <v>0</v>
      </c>
    </row>
    <row r="70" spans="1:154" ht="15" hidden="1" customHeight="1" x14ac:dyDescent="0.25">
      <c r="A70" s="24"/>
      <c r="B70" s="26"/>
      <c r="C70" s="203"/>
      <c r="D70" s="39">
        <f>C70*(1+Pressupostos!$B$17)</f>
        <v>0</v>
      </c>
      <c r="E70" s="39">
        <f>D70*(1+Pressupostos!$B$18)</f>
        <v>0</v>
      </c>
      <c r="F70" s="39">
        <f>E70*(1+Pressupostos!$B$19)</f>
        <v>0</v>
      </c>
      <c r="G70" s="39">
        <f>F70*(1+Pressupostos!$B$20)</f>
        <v>0</v>
      </c>
      <c r="H70" s="39">
        <f>G70*(1+Pressupostos!$B$21)</f>
        <v>0</v>
      </c>
      <c r="I70" s="39">
        <f>H70*(1+Pressupostos!$B$22)</f>
        <v>0</v>
      </c>
      <c r="J70" s="39">
        <f>I70*(1+Pressupostos!$B$23)</f>
        <v>0</v>
      </c>
      <c r="K70" s="39">
        <f>J70*(1+Pressupostos!$B$24)</f>
        <v>0</v>
      </c>
      <c r="L70" s="39">
        <f>K70*(1+Pressupostos!$B$25)</f>
        <v>0</v>
      </c>
      <c r="M70" s="124">
        <f t="shared" si="24"/>
        <v>0</v>
      </c>
      <c r="AD70" s="24"/>
      <c r="AE70" s="26"/>
      <c r="AF70" s="46"/>
      <c r="AG70" s="47"/>
      <c r="AH70" s="47"/>
      <c r="AI70" s="47"/>
      <c r="AJ70" s="47"/>
      <c r="AK70" s="47"/>
      <c r="AL70" s="47"/>
      <c r="AM70" s="47"/>
      <c r="AN70" s="47"/>
      <c r="AO70" s="47"/>
      <c r="AP70" s="48">
        <f t="shared" si="25"/>
        <v>0</v>
      </c>
      <c r="AR70" s="24"/>
      <c r="AS70" s="26"/>
      <c r="AT70" s="46"/>
      <c r="AU70" s="47"/>
      <c r="AV70" s="47"/>
      <c r="AW70" s="47"/>
      <c r="AX70" s="47"/>
      <c r="AY70" s="47"/>
      <c r="AZ70" s="47"/>
      <c r="BA70" s="47"/>
      <c r="BB70" s="47"/>
      <c r="BC70" s="47"/>
      <c r="BD70" s="48">
        <f t="shared" si="26"/>
        <v>0</v>
      </c>
      <c r="BF70" s="24"/>
      <c r="BG70" s="26"/>
      <c r="BH70" s="46"/>
      <c r="BI70" s="47"/>
      <c r="BJ70" s="47"/>
      <c r="BK70" s="47"/>
      <c r="BL70" s="47"/>
      <c r="BM70" s="47"/>
      <c r="BN70" s="47"/>
      <c r="BO70" s="47"/>
      <c r="BP70" s="47"/>
      <c r="BQ70" s="47"/>
      <c r="BR70" s="48">
        <f t="shared" si="27"/>
        <v>0</v>
      </c>
      <c r="BT70" s="24"/>
      <c r="BU70" s="26"/>
      <c r="BV70" s="46"/>
      <c r="BW70" s="47"/>
      <c r="BX70" s="47"/>
      <c r="BY70" s="47"/>
      <c r="BZ70" s="47"/>
      <c r="CA70" s="47"/>
      <c r="CB70" s="47"/>
      <c r="CC70" s="47"/>
      <c r="CD70" s="47"/>
      <c r="CE70" s="47"/>
      <c r="CF70" s="48">
        <f t="shared" si="28"/>
        <v>0</v>
      </c>
      <c r="CH70" s="24"/>
      <c r="CI70" s="26"/>
      <c r="CJ70" s="46"/>
      <c r="CK70" s="47"/>
      <c r="CL70" s="47"/>
      <c r="CM70" s="47"/>
      <c r="CN70" s="47"/>
      <c r="CO70" s="47"/>
      <c r="CP70" s="47"/>
      <c r="CQ70" s="47"/>
      <c r="CR70" s="47"/>
      <c r="CS70" s="47"/>
      <c r="CT70" s="48">
        <f t="shared" si="14"/>
        <v>0</v>
      </c>
      <c r="CV70" s="24"/>
      <c r="CW70" s="26"/>
      <c r="CX70" s="46"/>
      <c r="CY70" s="47"/>
      <c r="CZ70" s="47"/>
      <c r="DA70" s="47"/>
      <c r="DB70" s="47"/>
      <c r="DC70" s="47"/>
      <c r="DD70" s="47"/>
      <c r="DE70" s="47"/>
      <c r="DF70" s="47"/>
      <c r="DG70" s="47"/>
      <c r="DH70" s="48">
        <f t="shared" si="15"/>
        <v>0</v>
      </c>
      <c r="DJ70" s="24"/>
      <c r="DK70" s="26"/>
      <c r="DL70" s="46"/>
      <c r="DM70" s="47"/>
      <c r="DN70" s="47"/>
      <c r="DO70" s="47"/>
      <c r="DP70" s="47"/>
      <c r="DQ70" s="47"/>
      <c r="DR70" s="47"/>
      <c r="DS70" s="47"/>
      <c r="DT70" s="47"/>
      <c r="DU70" s="47"/>
      <c r="DV70" s="48">
        <f t="shared" si="16"/>
        <v>0</v>
      </c>
      <c r="DX70" s="24"/>
      <c r="DY70" s="26"/>
      <c r="DZ70" s="46"/>
      <c r="EA70" s="47"/>
      <c r="EB70" s="47"/>
      <c r="EC70" s="47"/>
      <c r="ED70" s="47"/>
      <c r="EE70" s="47"/>
      <c r="EF70" s="47"/>
      <c r="EG70" s="47"/>
      <c r="EH70" s="47"/>
      <c r="EI70" s="47"/>
      <c r="EJ70" s="48">
        <f t="shared" si="17"/>
        <v>0</v>
      </c>
      <c r="EL70" s="24"/>
      <c r="EM70" s="26"/>
      <c r="EN70" s="46"/>
      <c r="EO70" s="47"/>
      <c r="EP70" s="47"/>
      <c r="EQ70" s="47"/>
      <c r="ER70" s="47"/>
      <c r="ES70" s="47"/>
      <c r="ET70" s="47"/>
      <c r="EU70" s="47"/>
      <c r="EV70" s="47"/>
      <c r="EW70" s="47"/>
      <c r="EX70" s="48">
        <f t="shared" si="18"/>
        <v>0</v>
      </c>
    </row>
    <row r="71" spans="1:154" ht="15" hidden="1" customHeight="1" x14ac:dyDescent="0.25">
      <c r="A71" s="24"/>
      <c r="B71" s="26"/>
      <c r="C71" s="203"/>
      <c r="D71" s="39">
        <f>C71*(1+Pressupostos!$B$17)</f>
        <v>0</v>
      </c>
      <c r="E71" s="39">
        <f>D71*(1+Pressupostos!$B$18)</f>
        <v>0</v>
      </c>
      <c r="F71" s="39">
        <f>E71*(1+Pressupostos!$B$19)</f>
        <v>0</v>
      </c>
      <c r="G71" s="39">
        <f>F71*(1+Pressupostos!$B$20)</f>
        <v>0</v>
      </c>
      <c r="H71" s="39">
        <f>G71*(1+Pressupostos!$B$21)</f>
        <v>0</v>
      </c>
      <c r="I71" s="39">
        <f>H71*(1+Pressupostos!$B$22)</f>
        <v>0</v>
      </c>
      <c r="J71" s="39">
        <f>I71*(1+Pressupostos!$B$23)</f>
        <v>0</v>
      </c>
      <c r="K71" s="39">
        <f>J71*(1+Pressupostos!$B$24)</f>
        <v>0</v>
      </c>
      <c r="L71" s="39">
        <f>K71*(1+Pressupostos!$B$25)</f>
        <v>0</v>
      </c>
      <c r="M71" s="124">
        <f t="shared" si="24"/>
        <v>0</v>
      </c>
      <c r="AD71" s="24"/>
      <c r="AE71" s="26"/>
      <c r="AF71" s="46"/>
      <c r="AG71" s="47"/>
      <c r="AH71" s="47"/>
      <c r="AI71" s="47"/>
      <c r="AJ71" s="47"/>
      <c r="AK71" s="47"/>
      <c r="AL71" s="47"/>
      <c r="AM71" s="47"/>
      <c r="AN71" s="47"/>
      <c r="AO71" s="47"/>
      <c r="AP71" s="48">
        <f t="shared" si="25"/>
        <v>0</v>
      </c>
      <c r="AR71" s="24"/>
      <c r="AS71" s="26"/>
      <c r="AT71" s="46"/>
      <c r="AU71" s="47"/>
      <c r="AV71" s="47"/>
      <c r="AW71" s="47"/>
      <c r="AX71" s="47"/>
      <c r="AY71" s="47"/>
      <c r="AZ71" s="47"/>
      <c r="BA71" s="47"/>
      <c r="BB71" s="47"/>
      <c r="BC71" s="47"/>
      <c r="BD71" s="48">
        <f t="shared" si="26"/>
        <v>0</v>
      </c>
      <c r="BF71" s="24"/>
      <c r="BG71" s="26"/>
      <c r="BH71" s="46"/>
      <c r="BI71" s="47"/>
      <c r="BJ71" s="47"/>
      <c r="BK71" s="47"/>
      <c r="BL71" s="47"/>
      <c r="BM71" s="47"/>
      <c r="BN71" s="47"/>
      <c r="BO71" s="47"/>
      <c r="BP71" s="47"/>
      <c r="BQ71" s="47"/>
      <c r="BR71" s="48">
        <f t="shared" si="27"/>
        <v>0</v>
      </c>
      <c r="BT71" s="24"/>
      <c r="BU71" s="26"/>
      <c r="BV71" s="46"/>
      <c r="BW71" s="47"/>
      <c r="BX71" s="47"/>
      <c r="BY71" s="47"/>
      <c r="BZ71" s="47"/>
      <c r="CA71" s="47"/>
      <c r="CB71" s="47"/>
      <c r="CC71" s="47"/>
      <c r="CD71" s="47"/>
      <c r="CE71" s="47"/>
      <c r="CF71" s="48">
        <f t="shared" si="28"/>
        <v>0</v>
      </c>
      <c r="CH71" s="24"/>
      <c r="CI71" s="26"/>
      <c r="CJ71" s="46"/>
      <c r="CK71" s="47"/>
      <c r="CL71" s="47"/>
      <c r="CM71" s="47"/>
      <c r="CN71" s="47"/>
      <c r="CO71" s="47"/>
      <c r="CP71" s="47"/>
      <c r="CQ71" s="47"/>
      <c r="CR71" s="47"/>
      <c r="CS71" s="47"/>
      <c r="CT71" s="48">
        <f t="shared" si="14"/>
        <v>0</v>
      </c>
      <c r="CV71" s="24"/>
      <c r="CW71" s="26"/>
      <c r="CX71" s="46"/>
      <c r="CY71" s="47"/>
      <c r="CZ71" s="47"/>
      <c r="DA71" s="47"/>
      <c r="DB71" s="47"/>
      <c r="DC71" s="47"/>
      <c r="DD71" s="47"/>
      <c r="DE71" s="47"/>
      <c r="DF71" s="47"/>
      <c r="DG71" s="47"/>
      <c r="DH71" s="48">
        <f t="shared" si="15"/>
        <v>0</v>
      </c>
      <c r="DJ71" s="24"/>
      <c r="DK71" s="26"/>
      <c r="DL71" s="46"/>
      <c r="DM71" s="47"/>
      <c r="DN71" s="47"/>
      <c r="DO71" s="47"/>
      <c r="DP71" s="47"/>
      <c r="DQ71" s="47"/>
      <c r="DR71" s="47"/>
      <c r="DS71" s="47"/>
      <c r="DT71" s="47"/>
      <c r="DU71" s="47"/>
      <c r="DV71" s="48">
        <f t="shared" si="16"/>
        <v>0</v>
      </c>
      <c r="DX71" s="24"/>
      <c r="DY71" s="26"/>
      <c r="DZ71" s="46"/>
      <c r="EA71" s="47"/>
      <c r="EB71" s="47"/>
      <c r="EC71" s="47"/>
      <c r="ED71" s="47"/>
      <c r="EE71" s="47"/>
      <c r="EF71" s="47"/>
      <c r="EG71" s="47"/>
      <c r="EH71" s="47"/>
      <c r="EI71" s="47"/>
      <c r="EJ71" s="48">
        <f t="shared" si="17"/>
        <v>0</v>
      </c>
      <c r="EL71" s="24"/>
      <c r="EM71" s="26"/>
      <c r="EN71" s="46"/>
      <c r="EO71" s="47"/>
      <c r="EP71" s="47"/>
      <c r="EQ71" s="47"/>
      <c r="ER71" s="47"/>
      <c r="ES71" s="47"/>
      <c r="ET71" s="47"/>
      <c r="EU71" s="47"/>
      <c r="EV71" s="47"/>
      <c r="EW71" s="47"/>
      <c r="EX71" s="48">
        <f t="shared" si="18"/>
        <v>0</v>
      </c>
    </row>
    <row r="72" spans="1:154" ht="15" hidden="1" customHeight="1" x14ac:dyDescent="0.25">
      <c r="A72" s="24"/>
      <c r="B72" s="26"/>
      <c r="C72" s="203"/>
      <c r="D72" s="39">
        <f>C72*(1+Pressupostos!$B$17)</f>
        <v>0</v>
      </c>
      <c r="E72" s="39">
        <f>D72*(1+Pressupostos!$B$18)</f>
        <v>0</v>
      </c>
      <c r="F72" s="39">
        <f>E72*(1+Pressupostos!$B$19)</f>
        <v>0</v>
      </c>
      <c r="G72" s="39">
        <f>F72*(1+Pressupostos!$B$20)</f>
        <v>0</v>
      </c>
      <c r="H72" s="39">
        <f>G72*(1+Pressupostos!$B$21)</f>
        <v>0</v>
      </c>
      <c r="I72" s="39">
        <f>H72*(1+Pressupostos!$B$22)</f>
        <v>0</v>
      </c>
      <c r="J72" s="39">
        <f>I72*(1+Pressupostos!$B$23)</f>
        <v>0</v>
      </c>
      <c r="K72" s="39">
        <f>J72*(1+Pressupostos!$B$24)</f>
        <v>0</v>
      </c>
      <c r="L72" s="39">
        <f>K72*(1+Pressupostos!$B$25)</f>
        <v>0</v>
      </c>
      <c r="M72" s="124">
        <f t="shared" si="24"/>
        <v>0</v>
      </c>
      <c r="AD72" s="24"/>
      <c r="AE72" s="26"/>
      <c r="AF72" s="46"/>
      <c r="AG72" s="47"/>
      <c r="AH72" s="47"/>
      <c r="AI72" s="47"/>
      <c r="AJ72" s="47"/>
      <c r="AK72" s="47"/>
      <c r="AL72" s="47"/>
      <c r="AM72" s="47"/>
      <c r="AN72" s="47"/>
      <c r="AO72" s="47"/>
      <c r="AP72" s="48">
        <f t="shared" si="25"/>
        <v>0</v>
      </c>
      <c r="AR72" s="24"/>
      <c r="AS72" s="26"/>
      <c r="AT72" s="46"/>
      <c r="AU72" s="47"/>
      <c r="AV72" s="47"/>
      <c r="AW72" s="47"/>
      <c r="AX72" s="47"/>
      <c r="AY72" s="47"/>
      <c r="AZ72" s="47"/>
      <c r="BA72" s="47"/>
      <c r="BB72" s="47"/>
      <c r="BC72" s="47"/>
      <c r="BD72" s="48">
        <f t="shared" si="26"/>
        <v>0</v>
      </c>
      <c r="BF72" s="24"/>
      <c r="BG72" s="26"/>
      <c r="BH72" s="46"/>
      <c r="BI72" s="47"/>
      <c r="BJ72" s="47"/>
      <c r="BK72" s="47"/>
      <c r="BL72" s="47"/>
      <c r="BM72" s="47"/>
      <c r="BN72" s="47"/>
      <c r="BO72" s="47"/>
      <c r="BP72" s="47"/>
      <c r="BQ72" s="47"/>
      <c r="BR72" s="48">
        <f t="shared" si="27"/>
        <v>0</v>
      </c>
      <c r="BT72" s="24"/>
      <c r="BU72" s="26"/>
      <c r="BV72" s="46"/>
      <c r="BW72" s="47"/>
      <c r="BX72" s="47"/>
      <c r="BY72" s="47"/>
      <c r="BZ72" s="47"/>
      <c r="CA72" s="47"/>
      <c r="CB72" s="47"/>
      <c r="CC72" s="47"/>
      <c r="CD72" s="47"/>
      <c r="CE72" s="47"/>
      <c r="CF72" s="48">
        <f t="shared" si="28"/>
        <v>0</v>
      </c>
      <c r="CH72" s="24"/>
      <c r="CI72" s="26"/>
      <c r="CJ72" s="46"/>
      <c r="CK72" s="47"/>
      <c r="CL72" s="47"/>
      <c r="CM72" s="47"/>
      <c r="CN72" s="47"/>
      <c r="CO72" s="47"/>
      <c r="CP72" s="47"/>
      <c r="CQ72" s="47"/>
      <c r="CR72" s="47"/>
      <c r="CS72" s="47"/>
      <c r="CT72" s="48">
        <f t="shared" si="14"/>
        <v>0</v>
      </c>
      <c r="CV72" s="24"/>
      <c r="CW72" s="26"/>
      <c r="CX72" s="46"/>
      <c r="CY72" s="47"/>
      <c r="CZ72" s="47"/>
      <c r="DA72" s="47"/>
      <c r="DB72" s="47"/>
      <c r="DC72" s="47"/>
      <c r="DD72" s="47"/>
      <c r="DE72" s="47"/>
      <c r="DF72" s="47"/>
      <c r="DG72" s="47"/>
      <c r="DH72" s="48">
        <f t="shared" si="15"/>
        <v>0</v>
      </c>
      <c r="DJ72" s="24"/>
      <c r="DK72" s="26"/>
      <c r="DL72" s="46"/>
      <c r="DM72" s="47"/>
      <c r="DN72" s="47"/>
      <c r="DO72" s="47"/>
      <c r="DP72" s="47"/>
      <c r="DQ72" s="47"/>
      <c r="DR72" s="47"/>
      <c r="DS72" s="47"/>
      <c r="DT72" s="47"/>
      <c r="DU72" s="47"/>
      <c r="DV72" s="48">
        <f t="shared" si="16"/>
        <v>0</v>
      </c>
      <c r="DX72" s="24"/>
      <c r="DY72" s="26"/>
      <c r="DZ72" s="46"/>
      <c r="EA72" s="47"/>
      <c r="EB72" s="47"/>
      <c r="EC72" s="47"/>
      <c r="ED72" s="47"/>
      <c r="EE72" s="47"/>
      <c r="EF72" s="47"/>
      <c r="EG72" s="47"/>
      <c r="EH72" s="47"/>
      <c r="EI72" s="47"/>
      <c r="EJ72" s="48">
        <f t="shared" si="17"/>
        <v>0</v>
      </c>
      <c r="EL72" s="24"/>
      <c r="EM72" s="26"/>
      <c r="EN72" s="46"/>
      <c r="EO72" s="47"/>
      <c r="EP72" s="47"/>
      <c r="EQ72" s="47"/>
      <c r="ER72" s="47"/>
      <c r="ES72" s="47"/>
      <c r="ET72" s="47"/>
      <c r="EU72" s="47"/>
      <c r="EV72" s="47"/>
      <c r="EW72" s="47"/>
      <c r="EX72" s="48">
        <f t="shared" si="18"/>
        <v>0</v>
      </c>
    </row>
    <row r="73" spans="1:154" ht="15.75" hidden="1" customHeight="1" thickBot="1" x14ac:dyDescent="0.3">
      <c r="A73" s="24"/>
      <c r="B73" s="26"/>
      <c r="C73" s="203"/>
      <c r="D73" s="39">
        <f>C73*(1+Pressupostos!$B$17)</f>
        <v>0</v>
      </c>
      <c r="E73" s="39">
        <f>D73*(1+Pressupostos!$B$18)</f>
        <v>0</v>
      </c>
      <c r="F73" s="39">
        <f>E73*(1+Pressupostos!$B$19)</f>
        <v>0</v>
      </c>
      <c r="G73" s="39">
        <f>F73*(1+Pressupostos!$B$20)</f>
        <v>0</v>
      </c>
      <c r="H73" s="39">
        <f>G73*(1+Pressupostos!$B$21)</f>
        <v>0</v>
      </c>
      <c r="I73" s="39">
        <f>H73*(1+Pressupostos!$B$22)</f>
        <v>0</v>
      </c>
      <c r="J73" s="39">
        <f>I73*(1+Pressupostos!$B$23)</f>
        <v>0</v>
      </c>
      <c r="K73" s="39">
        <f>J73*(1+Pressupostos!$B$24)</f>
        <v>0</v>
      </c>
      <c r="L73" s="39">
        <f>K73*(1+Pressupostos!$B$25)</f>
        <v>0</v>
      </c>
      <c r="M73" s="124">
        <f t="shared" si="24"/>
        <v>0</v>
      </c>
      <c r="AD73" s="35"/>
      <c r="AE73" s="38"/>
      <c r="AF73" s="49"/>
      <c r="AG73" s="50"/>
      <c r="AH73" s="50"/>
      <c r="AI73" s="50"/>
      <c r="AJ73" s="50"/>
      <c r="AK73" s="50"/>
      <c r="AL73" s="50"/>
      <c r="AM73" s="50"/>
      <c r="AN73" s="50"/>
      <c r="AO73" s="50"/>
      <c r="AP73" s="51">
        <f t="shared" si="25"/>
        <v>0</v>
      </c>
      <c r="AR73" s="35"/>
      <c r="AS73" s="38"/>
      <c r="AT73" s="49"/>
      <c r="AU73" s="50"/>
      <c r="AV73" s="50"/>
      <c r="AW73" s="50"/>
      <c r="AX73" s="50"/>
      <c r="AY73" s="50"/>
      <c r="AZ73" s="50"/>
      <c r="BA73" s="50"/>
      <c r="BB73" s="50"/>
      <c r="BC73" s="50"/>
      <c r="BD73" s="51">
        <f t="shared" si="26"/>
        <v>0</v>
      </c>
      <c r="BF73" s="35"/>
      <c r="BG73" s="38"/>
      <c r="BH73" s="49"/>
      <c r="BI73" s="50"/>
      <c r="BJ73" s="50"/>
      <c r="BK73" s="50"/>
      <c r="BL73" s="50"/>
      <c r="BM73" s="50"/>
      <c r="BN73" s="50"/>
      <c r="BO73" s="50"/>
      <c r="BP73" s="50"/>
      <c r="BQ73" s="50"/>
      <c r="BR73" s="51">
        <f t="shared" si="27"/>
        <v>0</v>
      </c>
      <c r="BT73" s="35"/>
      <c r="BU73" s="38"/>
      <c r="BV73" s="49"/>
      <c r="BW73" s="50"/>
      <c r="BX73" s="50"/>
      <c r="BY73" s="50"/>
      <c r="BZ73" s="50"/>
      <c r="CA73" s="50"/>
      <c r="CB73" s="50"/>
      <c r="CC73" s="50"/>
      <c r="CD73" s="50"/>
      <c r="CE73" s="50"/>
      <c r="CF73" s="51">
        <f t="shared" si="28"/>
        <v>0</v>
      </c>
      <c r="CH73" s="35"/>
      <c r="CI73" s="38"/>
      <c r="CJ73" s="49"/>
      <c r="CK73" s="50"/>
      <c r="CL73" s="50"/>
      <c r="CM73" s="50"/>
      <c r="CN73" s="50"/>
      <c r="CO73" s="50"/>
      <c r="CP73" s="50"/>
      <c r="CQ73" s="50"/>
      <c r="CR73" s="50"/>
      <c r="CS73" s="50"/>
      <c r="CT73" s="51">
        <f t="shared" si="14"/>
        <v>0</v>
      </c>
      <c r="CV73" s="35"/>
      <c r="CW73" s="38"/>
      <c r="CX73" s="49"/>
      <c r="CY73" s="50"/>
      <c r="CZ73" s="50"/>
      <c r="DA73" s="50"/>
      <c r="DB73" s="50"/>
      <c r="DC73" s="50"/>
      <c r="DD73" s="50"/>
      <c r="DE73" s="50"/>
      <c r="DF73" s="50"/>
      <c r="DG73" s="50"/>
      <c r="DH73" s="51">
        <f t="shared" si="15"/>
        <v>0</v>
      </c>
      <c r="DJ73" s="35"/>
      <c r="DK73" s="38"/>
      <c r="DL73" s="49"/>
      <c r="DM73" s="50"/>
      <c r="DN73" s="50"/>
      <c r="DO73" s="50"/>
      <c r="DP73" s="50"/>
      <c r="DQ73" s="50"/>
      <c r="DR73" s="50"/>
      <c r="DS73" s="50"/>
      <c r="DT73" s="50"/>
      <c r="DU73" s="50"/>
      <c r="DV73" s="51">
        <f t="shared" si="16"/>
        <v>0</v>
      </c>
      <c r="DX73" s="35"/>
      <c r="DY73" s="38"/>
      <c r="DZ73" s="49"/>
      <c r="EA73" s="50"/>
      <c r="EB73" s="50"/>
      <c r="EC73" s="50"/>
      <c r="ED73" s="50"/>
      <c r="EE73" s="50"/>
      <c r="EF73" s="50"/>
      <c r="EG73" s="50"/>
      <c r="EH73" s="50"/>
      <c r="EI73" s="50"/>
      <c r="EJ73" s="51">
        <f t="shared" si="17"/>
        <v>0</v>
      </c>
      <c r="EL73" s="35"/>
      <c r="EM73" s="38"/>
      <c r="EN73" s="49"/>
      <c r="EO73" s="50"/>
      <c r="EP73" s="50"/>
      <c r="EQ73" s="50"/>
      <c r="ER73" s="50"/>
      <c r="ES73" s="50"/>
      <c r="ET73" s="50"/>
      <c r="EU73" s="50"/>
      <c r="EV73" s="50"/>
      <c r="EW73" s="50"/>
      <c r="EX73" s="51">
        <f t="shared" si="18"/>
        <v>0</v>
      </c>
    </row>
    <row r="74" spans="1:154" ht="15" hidden="1" customHeight="1" x14ac:dyDescent="0.25">
      <c r="A74" s="24"/>
      <c r="B74" s="26"/>
      <c r="C74" s="203"/>
      <c r="D74" s="39">
        <f>C74*(1+Pressupostos!$B$17)</f>
        <v>0</v>
      </c>
      <c r="E74" s="39">
        <f>D74*(1+Pressupostos!$B$18)</f>
        <v>0</v>
      </c>
      <c r="F74" s="39">
        <f>E74*(1+Pressupostos!$B$19)</f>
        <v>0</v>
      </c>
      <c r="G74" s="39">
        <f>F74*(1+Pressupostos!$B$20)</f>
        <v>0</v>
      </c>
      <c r="H74" s="39">
        <f>G74*(1+Pressupostos!$B$21)</f>
        <v>0</v>
      </c>
      <c r="I74" s="39">
        <f>H74*(1+Pressupostos!$B$22)</f>
        <v>0</v>
      </c>
      <c r="J74" s="39">
        <f>I74*(1+Pressupostos!$B$23)</f>
        <v>0</v>
      </c>
      <c r="K74" s="39">
        <f>J74*(1+Pressupostos!$B$24)</f>
        <v>0</v>
      </c>
      <c r="L74" s="39">
        <f>K74*(1+Pressupostos!$B$25)</f>
        <v>0</v>
      </c>
      <c r="M74" s="124">
        <f t="shared" ref="M74:M80" si="29">SUM(C74:L74)</f>
        <v>0</v>
      </c>
      <c r="AD74" s="24"/>
      <c r="AE74" s="26"/>
      <c r="AF74" s="46"/>
      <c r="AG74" s="47"/>
      <c r="AH74" s="47"/>
      <c r="AI74" s="47"/>
      <c r="AJ74" s="47"/>
      <c r="AK74" s="47"/>
      <c r="AL74" s="47"/>
      <c r="AM74" s="47"/>
      <c r="AN74" s="47"/>
      <c r="AO74" s="47"/>
      <c r="AP74" s="48">
        <f t="shared" ref="AP74:AP80" si="30">SUM(AF74:AO74)</f>
        <v>0</v>
      </c>
      <c r="AR74" s="24"/>
      <c r="AS74" s="26"/>
      <c r="AT74" s="46"/>
      <c r="AU74" s="47"/>
      <c r="AV74" s="47"/>
      <c r="AW74" s="47"/>
      <c r="AX74" s="47"/>
      <c r="AY74" s="47"/>
      <c r="AZ74" s="47"/>
      <c r="BA74" s="47"/>
      <c r="BB74" s="47"/>
      <c r="BC74" s="47"/>
      <c r="BD74" s="48">
        <f t="shared" ref="BD74:BD80" si="31">SUM(AT74:BC74)</f>
        <v>0</v>
      </c>
      <c r="BF74" s="24"/>
      <c r="BG74" s="26"/>
      <c r="BH74" s="46"/>
      <c r="BI74" s="47"/>
      <c r="BJ74" s="47"/>
      <c r="BK74" s="47"/>
      <c r="BL74" s="47"/>
      <c r="BM74" s="47"/>
      <c r="BN74" s="47"/>
      <c r="BO74" s="47"/>
      <c r="BP74" s="47"/>
      <c r="BQ74" s="47"/>
      <c r="BR74" s="48">
        <f t="shared" ref="BR74:BR80" si="32">SUM(BH74:BQ74)</f>
        <v>0</v>
      </c>
      <c r="BT74" s="24"/>
      <c r="BU74" s="26"/>
      <c r="BV74" s="46"/>
      <c r="BW74" s="47"/>
      <c r="BX74" s="47"/>
      <c r="BY74" s="47"/>
      <c r="BZ74" s="47"/>
      <c r="CA74" s="47"/>
      <c r="CB74" s="47"/>
      <c r="CC74" s="47"/>
      <c r="CD74" s="47"/>
      <c r="CE74" s="47"/>
      <c r="CF74" s="48">
        <f t="shared" ref="CF74:CF80" si="33">SUM(BV74:CE74)</f>
        <v>0</v>
      </c>
      <c r="CH74" s="24"/>
      <c r="CI74" s="26"/>
      <c r="CJ74" s="46"/>
      <c r="CK74" s="47"/>
      <c r="CL74" s="47"/>
      <c r="CM74" s="47"/>
      <c r="CN74" s="47"/>
      <c r="CO74" s="47"/>
      <c r="CP74" s="47"/>
      <c r="CQ74" s="47"/>
      <c r="CR74" s="47"/>
      <c r="CS74" s="47"/>
      <c r="CT74" s="48">
        <f t="shared" si="14"/>
        <v>0</v>
      </c>
      <c r="CV74" s="24"/>
      <c r="CW74" s="26"/>
      <c r="CX74" s="46"/>
      <c r="CY74" s="47"/>
      <c r="CZ74" s="47"/>
      <c r="DA74" s="47"/>
      <c r="DB74" s="47"/>
      <c r="DC74" s="47"/>
      <c r="DD74" s="47"/>
      <c r="DE74" s="47"/>
      <c r="DF74" s="47"/>
      <c r="DG74" s="47"/>
      <c r="DH74" s="48">
        <f t="shared" si="15"/>
        <v>0</v>
      </c>
      <c r="DJ74" s="24"/>
      <c r="DK74" s="26"/>
      <c r="DL74" s="46"/>
      <c r="DM74" s="47"/>
      <c r="DN74" s="47"/>
      <c r="DO74" s="47"/>
      <c r="DP74" s="47"/>
      <c r="DQ74" s="47"/>
      <c r="DR74" s="47"/>
      <c r="DS74" s="47"/>
      <c r="DT74" s="47"/>
      <c r="DU74" s="47"/>
      <c r="DV74" s="48">
        <f t="shared" si="16"/>
        <v>0</v>
      </c>
      <c r="DX74" s="24"/>
      <c r="DY74" s="26"/>
      <c r="DZ74" s="46"/>
      <c r="EA74" s="47"/>
      <c r="EB74" s="47"/>
      <c r="EC74" s="47"/>
      <c r="ED74" s="47"/>
      <c r="EE74" s="47"/>
      <c r="EF74" s="47"/>
      <c r="EG74" s="47"/>
      <c r="EH74" s="47"/>
      <c r="EI74" s="47"/>
      <c r="EJ74" s="48">
        <f t="shared" si="17"/>
        <v>0</v>
      </c>
      <c r="EL74" s="24"/>
      <c r="EM74" s="26"/>
      <c r="EN74" s="46"/>
      <c r="EO74" s="47"/>
      <c r="EP74" s="47"/>
      <c r="EQ74" s="47"/>
      <c r="ER74" s="47"/>
      <c r="ES74" s="47"/>
      <c r="ET74" s="47"/>
      <c r="EU74" s="47"/>
      <c r="EV74" s="47"/>
      <c r="EW74" s="47"/>
      <c r="EX74" s="48">
        <f t="shared" si="18"/>
        <v>0</v>
      </c>
    </row>
    <row r="75" spans="1:154" ht="15" hidden="1" customHeight="1" x14ac:dyDescent="0.25">
      <c r="A75" s="24"/>
      <c r="B75" s="26"/>
      <c r="C75" s="203"/>
      <c r="D75" s="39">
        <f>C75*(1+Pressupostos!$B$17)</f>
        <v>0</v>
      </c>
      <c r="E75" s="39">
        <f>D75*(1+Pressupostos!$B$18)</f>
        <v>0</v>
      </c>
      <c r="F75" s="39">
        <f>E75*(1+Pressupostos!$B$19)</f>
        <v>0</v>
      </c>
      <c r="G75" s="39">
        <f>F75*(1+Pressupostos!$B$20)</f>
        <v>0</v>
      </c>
      <c r="H75" s="39">
        <f>G75*(1+Pressupostos!$B$21)</f>
        <v>0</v>
      </c>
      <c r="I75" s="39">
        <f>H75*(1+Pressupostos!$B$22)</f>
        <v>0</v>
      </c>
      <c r="J75" s="39">
        <f>I75*(1+Pressupostos!$B$23)</f>
        <v>0</v>
      </c>
      <c r="K75" s="39">
        <f>J75*(1+Pressupostos!$B$24)</f>
        <v>0</v>
      </c>
      <c r="L75" s="39">
        <f>K75*(1+Pressupostos!$B$25)</f>
        <v>0</v>
      </c>
      <c r="M75" s="124">
        <f t="shared" si="29"/>
        <v>0</v>
      </c>
      <c r="AD75" s="24"/>
      <c r="AE75" s="26"/>
      <c r="AF75" s="46"/>
      <c r="AG75" s="47"/>
      <c r="AH75" s="47"/>
      <c r="AI75" s="47"/>
      <c r="AJ75" s="47"/>
      <c r="AK75" s="47"/>
      <c r="AL75" s="47"/>
      <c r="AM75" s="47"/>
      <c r="AN75" s="47"/>
      <c r="AO75" s="47"/>
      <c r="AP75" s="48">
        <f t="shared" si="30"/>
        <v>0</v>
      </c>
      <c r="AR75" s="24"/>
      <c r="AS75" s="26"/>
      <c r="AT75" s="46"/>
      <c r="AU75" s="47"/>
      <c r="AV75" s="47"/>
      <c r="AW75" s="47"/>
      <c r="AX75" s="47"/>
      <c r="AY75" s="47"/>
      <c r="AZ75" s="47"/>
      <c r="BA75" s="47"/>
      <c r="BB75" s="47"/>
      <c r="BC75" s="47"/>
      <c r="BD75" s="48">
        <f t="shared" si="31"/>
        <v>0</v>
      </c>
      <c r="BF75" s="24"/>
      <c r="BG75" s="26"/>
      <c r="BH75" s="46"/>
      <c r="BI75" s="47"/>
      <c r="BJ75" s="47"/>
      <c r="BK75" s="47"/>
      <c r="BL75" s="47"/>
      <c r="BM75" s="47"/>
      <c r="BN75" s="47"/>
      <c r="BO75" s="47"/>
      <c r="BP75" s="47"/>
      <c r="BQ75" s="47"/>
      <c r="BR75" s="48">
        <f t="shared" si="32"/>
        <v>0</v>
      </c>
      <c r="BT75" s="24"/>
      <c r="BU75" s="26"/>
      <c r="BV75" s="46"/>
      <c r="BW75" s="47"/>
      <c r="BX75" s="47"/>
      <c r="BY75" s="47"/>
      <c r="BZ75" s="47"/>
      <c r="CA75" s="47"/>
      <c r="CB75" s="47"/>
      <c r="CC75" s="47"/>
      <c r="CD75" s="47"/>
      <c r="CE75" s="47"/>
      <c r="CF75" s="48">
        <f t="shared" si="33"/>
        <v>0</v>
      </c>
      <c r="CH75" s="24"/>
      <c r="CI75" s="26"/>
      <c r="CJ75" s="46"/>
      <c r="CK75" s="47"/>
      <c r="CL75" s="47"/>
      <c r="CM75" s="47"/>
      <c r="CN75" s="47"/>
      <c r="CO75" s="47"/>
      <c r="CP75" s="47"/>
      <c r="CQ75" s="47"/>
      <c r="CR75" s="47"/>
      <c r="CS75" s="47"/>
      <c r="CT75" s="48">
        <f t="shared" si="14"/>
        <v>0</v>
      </c>
      <c r="CV75" s="24"/>
      <c r="CW75" s="26"/>
      <c r="CX75" s="46"/>
      <c r="CY75" s="47"/>
      <c r="CZ75" s="47"/>
      <c r="DA75" s="47"/>
      <c r="DB75" s="47"/>
      <c r="DC75" s="47"/>
      <c r="DD75" s="47"/>
      <c r="DE75" s="47"/>
      <c r="DF75" s="47"/>
      <c r="DG75" s="47"/>
      <c r="DH75" s="48">
        <f t="shared" si="15"/>
        <v>0</v>
      </c>
      <c r="DJ75" s="24"/>
      <c r="DK75" s="26"/>
      <c r="DL75" s="46"/>
      <c r="DM75" s="47"/>
      <c r="DN75" s="47"/>
      <c r="DO75" s="47"/>
      <c r="DP75" s="47"/>
      <c r="DQ75" s="47"/>
      <c r="DR75" s="47"/>
      <c r="DS75" s="47"/>
      <c r="DT75" s="47"/>
      <c r="DU75" s="47"/>
      <c r="DV75" s="48">
        <f t="shared" si="16"/>
        <v>0</v>
      </c>
      <c r="DX75" s="24"/>
      <c r="DY75" s="26"/>
      <c r="DZ75" s="46"/>
      <c r="EA75" s="47"/>
      <c r="EB75" s="47"/>
      <c r="EC75" s="47"/>
      <c r="ED75" s="47"/>
      <c r="EE75" s="47"/>
      <c r="EF75" s="47"/>
      <c r="EG75" s="47"/>
      <c r="EH75" s="47"/>
      <c r="EI75" s="47"/>
      <c r="EJ75" s="48">
        <f t="shared" si="17"/>
        <v>0</v>
      </c>
      <c r="EL75" s="24"/>
      <c r="EM75" s="26"/>
      <c r="EN75" s="46"/>
      <c r="EO75" s="47"/>
      <c r="EP75" s="47"/>
      <c r="EQ75" s="47"/>
      <c r="ER75" s="47"/>
      <c r="ES75" s="47"/>
      <c r="ET75" s="47"/>
      <c r="EU75" s="47"/>
      <c r="EV75" s="47"/>
      <c r="EW75" s="47"/>
      <c r="EX75" s="48">
        <f t="shared" si="18"/>
        <v>0</v>
      </c>
    </row>
    <row r="76" spans="1:154" ht="15" hidden="1" customHeight="1" x14ac:dyDescent="0.25">
      <c r="A76" s="24"/>
      <c r="B76" s="26"/>
      <c r="C76" s="203"/>
      <c r="D76" s="39">
        <f>C76*(1+Pressupostos!$B$17)</f>
        <v>0</v>
      </c>
      <c r="E76" s="39">
        <f>D76*(1+Pressupostos!$B$18)</f>
        <v>0</v>
      </c>
      <c r="F76" s="39">
        <f>E76*(1+Pressupostos!$B$19)</f>
        <v>0</v>
      </c>
      <c r="G76" s="39">
        <f>F76*(1+Pressupostos!$B$20)</f>
        <v>0</v>
      </c>
      <c r="H76" s="39">
        <f>G76*(1+Pressupostos!$B$21)</f>
        <v>0</v>
      </c>
      <c r="I76" s="39">
        <f>H76*(1+Pressupostos!$B$22)</f>
        <v>0</v>
      </c>
      <c r="J76" s="39">
        <f>I76*(1+Pressupostos!$B$23)</f>
        <v>0</v>
      </c>
      <c r="K76" s="39">
        <f>J76*(1+Pressupostos!$B$24)</f>
        <v>0</v>
      </c>
      <c r="L76" s="39">
        <f>K76*(1+Pressupostos!$B$25)</f>
        <v>0</v>
      </c>
      <c r="M76" s="124">
        <f t="shared" si="29"/>
        <v>0</v>
      </c>
      <c r="AD76" s="24"/>
      <c r="AE76" s="26"/>
      <c r="AF76" s="46"/>
      <c r="AG76" s="47"/>
      <c r="AH76" s="47"/>
      <c r="AI76" s="47"/>
      <c r="AJ76" s="47"/>
      <c r="AK76" s="47"/>
      <c r="AL76" s="47"/>
      <c r="AM76" s="47"/>
      <c r="AN76" s="47"/>
      <c r="AO76" s="47"/>
      <c r="AP76" s="48">
        <f t="shared" si="30"/>
        <v>0</v>
      </c>
      <c r="AR76" s="24"/>
      <c r="AS76" s="26"/>
      <c r="AT76" s="46"/>
      <c r="AU76" s="47"/>
      <c r="AV76" s="47"/>
      <c r="AW76" s="47"/>
      <c r="AX76" s="47"/>
      <c r="AY76" s="47"/>
      <c r="AZ76" s="47"/>
      <c r="BA76" s="47"/>
      <c r="BB76" s="47"/>
      <c r="BC76" s="47"/>
      <c r="BD76" s="48">
        <f t="shared" si="31"/>
        <v>0</v>
      </c>
      <c r="BF76" s="24"/>
      <c r="BG76" s="26"/>
      <c r="BH76" s="46"/>
      <c r="BI76" s="47"/>
      <c r="BJ76" s="47"/>
      <c r="BK76" s="47"/>
      <c r="BL76" s="47"/>
      <c r="BM76" s="47"/>
      <c r="BN76" s="47"/>
      <c r="BO76" s="47"/>
      <c r="BP76" s="47"/>
      <c r="BQ76" s="47"/>
      <c r="BR76" s="48">
        <f t="shared" si="32"/>
        <v>0</v>
      </c>
      <c r="BT76" s="24"/>
      <c r="BU76" s="26"/>
      <c r="BV76" s="46"/>
      <c r="BW76" s="47"/>
      <c r="BX76" s="47"/>
      <c r="BY76" s="47"/>
      <c r="BZ76" s="47"/>
      <c r="CA76" s="47"/>
      <c r="CB76" s="47"/>
      <c r="CC76" s="47"/>
      <c r="CD76" s="47"/>
      <c r="CE76" s="47"/>
      <c r="CF76" s="48">
        <f t="shared" si="33"/>
        <v>0</v>
      </c>
      <c r="CH76" s="24"/>
      <c r="CI76" s="26"/>
      <c r="CJ76" s="46"/>
      <c r="CK76" s="47"/>
      <c r="CL76" s="47"/>
      <c r="CM76" s="47"/>
      <c r="CN76" s="47"/>
      <c r="CO76" s="47"/>
      <c r="CP76" s="47"/>
      <c r="CQ76" s="47"/>
      <c r="CR76" s="47"/>
      <c r="CS76" s="47"/>
      <c r="CT76" s="48">
        <f t="shared" si="14"/>
        <v>0</v>
      </c>
      <c r="CV76" s="24"/>
      <c r="CW76" s="26"/>
      <c r="CX76" s="46"/>
      <c r="CY76" s="47"/>
      <c r="CZ76" s="47"/>
      <c r="DA76" s="47"/>
      <c r="DB76" s="47"/>
      <c r="DC76" s="47"/>
      <c r="DD76" s="47"/>
      <c r="DE76" s="47"/>
      <c r="DF76" s="47"/>
      <c r="DG76" s="47"/>
      <c r="DH76" s="48">
        <f t="shared" si="15"/>
        <v>0</v>
      </c>
      <c r="DJ76" s="24"/>
      <c r="DK76" s="26"/>
      <c r="DL76" s="46"/>
      <c r="DM76" s="47"/>
      <c r="DN76" s="47"/>
      <c r="DO76" s="47"/>
      <c r="DP76" s="47"/>
      <c r="DQ76" s="47"/>
      <c r="DR76" s="47"/>
      <c r="DS76" s="47"/>
      <c r="DT76" s="47"/>
      <c r="DU76" s="47"/>
      <c r="DV76" s="48">
        <f t="shared" si="16"/>
        <v>0</v>
      </c>
      <c r="DX76" s="24"/>
      <c r="DY76" s="26"/>
      <c r="DZ76" s="46"/>
      <c r="EA76" s="47"/>
      <c r="EB76" s="47"/>
      <c r="EC76" s="47"/>
      <c r="ED76" s="47"/>
      <c r="EE76" s="47"/>
      <c r="EF76" s="47"/>
      <c r="EG76" s="47"/>
      <c r="EH76" s="47"/>
      <c r="EI76" s="47"/>
      <c r="EJ76" s="48">
        <f t="shared" si="17"/>
        <v>0</v>
      </c>
      <c r="EL76" s="24"/>
      <c r="EM76" s="26"/>
      <c r="EN76" s="46"/>
      <c r="EO76" s="47"/>
      <c r="EP76" s="47"/>
      <c r="EQ76" s="47"/>
      <c r="ER76" s="47"/>
      <c r="ES76" s="47"/>
      <c r="ET76" s="47"/>
      <c r="EU76" s="47"/>
      <c r="EV76" s="47"/>
      <c r="EW76" s="47"/>
      <c r="EX76" s="48">
        <f t="shared" si="18"/>
        <v>0</v>
      </c>
    </row>
    <row r="77" spans="1:154" ht="15" hidden="1" customHeight="1" x14ac:dyDescent="0.25">
      <c r="A77" s="24"/>
      <c r="B77" s="26"/>
      <c r="C77" s="203"/>
      <c r="D77" s="39">
        <f>C77*(1+Pressupostos!$B$17)</f>
        <v>0</v>
      </c>
      <c r="E77" s="39">
        <f>D77*(1+Pressupostos!$B$18)</f>
        <v>0</v>
      </c>
      <c r="F77" s="39">
        <f>E77*(1+Pressupostos!$B$19)</f>
        <v>0</v>
      </c>
      <c r="G77" s="39">
        <f>F77*(1+Pressupostos!$B$20)</f>
        <v>0</v>
      </c>
      <c r="H77" s="39">
        <f>G77*(1+Pressupostos!$B$21)</f>
        <v>0</v>
      </c>
      <c r="I77" s="39">
        <f>H77*(1+Pressupostos!$B$22)</f>
        <v>0</v>
      </c>
      <c r="J77" s="39">
        <f>I77*(1+Pressupostos!$B$23)</f>
        <v>0</v>
      </c>
      <c r="K77" s="39">
        <f>J77*(1+Pressupostos!$B$24)</f>
        <v>0</v>
      </c>
      <c r="L77" s="39">
        <f>K77*(1+Pressupostos!$B$25)</f>
        <v>0</v>
      </c>
      <c r="M77" s="124">
        <f t="shared" si="29"/>
        <v>0</v>
      </c>
      <c r="AD77" s="24"/>
      <c r="AE77" s="26"/>
      <c r="AF77" s="46"/>
      <c r="AG77" s="47"/>
      <c r="AH77" s="47"/>
      <c r="AI77" s="47"/>
      <c r="AJ77" s="47"/>
      <c r="AK77" s="47"/>
      <c r="AL77" s="47"/>
      <c r="AM77" s="47"/>
      <c r="AN77" s="47"/>
      <c r="AO77" s="47"/>
      <c r="AP77" s="48">
        <f t="shared" si="30"/>
        <v>0</v>
      </c>
      <c r="AR77" s="24"/>
      <c r="AS77" s="26"/>
      <c r="AT77" s="46"/>
      <c r="AU77" s="47"/>
      <c r="AV77" s="47"/>
      <c r="AW77" s="47"/>
      <c r="AX77" s="47"/>
      <c r="AY77" s="47"/>
      <c r="AZ77" s="47"/>
      <c r="BA77" s="47"/>
      <c r="BB77" s="47"/>
      <c r="BC77" s="47"/>
      <c r="BD77" s="48">
        <f t="shared" si="31"/>
        <v>0</v>
      </c>
      <c r="BF77" s="24"/>
      <c r="BG77" s="26"/>
      <c r="BH77" s="46"/>
      <c r="BI77" s="47"/>
      <c r="BJ77" s="47"/>
      <c r="BK77" s="47"/>
      <c r="BL77" s="47"/>
      <c r="BM77" s="47"/>
      <c r="BN77" s="47"/>
      <c r="BO77" s="47"/>
      <c r="BP77" s="47"/>
      <c r="BQ77" s="47"/>
      <c r="BR77" s="48">
        <f t="shared" si="32"/>
        <v>0</v>
      </c>
      <c r="BT77" s="24"/>
      <c r="BU77" s="26"/>
      <c r="BV77" s="46"/>
      <c r="BW77" s="47"/>
      <c r="BX77" s="47"/>
      <c r="BY77" s="47"/>
      <c r="BZ77" s="47"/>
      <c r="CA77" s="47"/>
      <c r="CB77" s="47"/>
      <c r="CC77" s="47"/>
      <c r="CD77" s="47"/>
      <c r="CE77" s="47"/>
      <c r="CF77" s="48">
        <f t="shared" si="33"/>
        <v>0</v>
      </c>
      <c r="CH77" s="24"/>
      <c r="CI77" s="26"/>
      <c r="CJ77" s="46"/>
      <c r="CK77" s="47"/>
      <c r="CL77" s="47"/>
      <c r="CM77" s="47"/>
      <c r="CN77" s="47"/>
      <c r="CO77" s="47"/>
      <c r="CP77" s="47"/>
      <c r="CQ77" s="47"/>
      <c r="CR77" s="47"/>
      <c r="CS77" s="47"/>
      <c r="CT77" s="48">
        <f t="shared" si="14"/>
        <v>0</v>
      </c>
      <c r="CV77" s="24"/>
      <c r="CW77" s="26"/>
      <c r="CX77" s="46"/>
      <c r="CY77" s="47"/>
      <c r="CZ77" s="47"/>
      <c r="DA77" s="47"/>
      <c r="DB77" s="47"/>
      <c r="DC77" s="47"/>
      <c r="DD77" s="47"/>
      <c r="DE77" s="47"/>
      <c r="DF77" s="47"/>
      <c r="DG77" s="47"/>
      <c r="DH77" s="48">
        <f t="shared" si="15"/>
        <v>0</v>
      </c>
      <c r="DJ77" s="24"/>
      <c r="DK77" s="26"/>
      <c r="DL77" s="46"/>
      <c r="DM77" s="47"/>
      <c r="DN77" s="47"/>
      <c r="DO77" s="47"/>
      <c r="DP77" s="47"/>
      <c r="DQ77" s="47"/>
      <c r="DR77" s="47"/>
      <c r="DS77" s="47"/>
      <c r="DT77" s="47"/>
      <c r="DU77" s="47"/>
      <c r="DV77" s="48">
        <f t="shared" si="16"/>
        <v>0</v>
      </c>
      <c r="DX77" s="24"/>
      <c r="DY77" s="26"/>
      <c r="DZ77" s="46"/>
      <c r="EA77" s="47"/>
      <c r="EB77" s="47"/>
      <c r="EC77" s="47"/>
      <c r="ED77" s="47"/>
      <c r="EE77" s="47"/>
      <c r="EF77" s="47"/>
      <c r="EG77" s="47"/>
      <c r="EH77" s="47"/>
      <c r="EI77" s="47"/>
      <c r="EJ77" s="48">
        <f t="shared" si="17"/>
        <v>0</v>
      </c>
      <c r="EL77" s="24"/>
      <c r="EM77" s="26"/>
      <c r="EN77" s="46"/>
      <c r="EO77" s="47"/>
      <c r="EP77" s="47"/>
      <c r="EQ77" s="47"/>
      <c r="ER77" s="47"/>
      <c r="ES77" s="47"/>
      <c r="ET77" s="47"/>
      <c r="EU77" s="47"/>
      <c r="EV77" s="47"/>
      <c r="EW77" s="47"/>
      <c r="EX77" s="48">
        <f t="shared" si="18"/>
        <v>0</v>
      </c>
    </row>
    <row r="78" spans="1:154" ht="15" hidden="1" customHeight="1" x14ac:dyDescent="0.25">
      <c r="A78" s="24"/>
      <c r="B78" s="26"/>
      <c r="C78" s="203"/>
      <c r="D78" s="39">
        <f>C78*(1+Pressupostos!$B$17)</f>
        <v>0</v>
      </c>
      <c r="E78" s="39">
        <f>D78*(1+Pressupostos!$B$18)</f>
        <v>0</v>
      </c>
      <c r="F78" s="39">
        <f>E78*(1+Pressupostos!$B$19)</f>
        <v>0</v>
      </c>
      <c r="G78" s="39">
        <f>F78*(1+Pressupostos!$B$20)</f>
        <v>0</v>
      </c>
      <c r="H78" s="39">
        <f>G78*(1+Pressupostos!$B$21)</f>
        <v>0</v>
      </c>
      <c r="I78" s="39">
        <f>H78*(1+Pressupostos!$B$22)</f>
        <v>0</v>
      </c>
      <c r="J78" s="39">
        <f>I78*(1+Pressupostos!$B$23)</f>
        <v>0</v>
      </c>
      <c r="K78" s="39">
        <f>J78*(1+Pressupostos!$B$24)</f>
        <v>0</v>
      </c>
      <c r="L78" s="39">
        <f>K78*(1+Pressupostos!$B$25)</f>
        <v>0</v>
      </c>
      <c r="M78" s="124">
        <f t="shared" si="29"/>
        <v>0</v>
      </c>
      <c r="AD78" s="24"/>
      <c r="AE78" s="26"/>
      <c r="AF78" s="46"/>
      <c r="AG78" s="47"/>
      <c r="AH78" s="47"/>
      <c r="AI78" s="47"/>
      <c r="AJ78" s="47"/>
      <c r="AK78" s="47"/>
      <c r="AL78" s="47"/>
      <c r="AM78" s="47"/>
      <c r="AN78" s="47"/>
      <c r="AO78" s="47"/>
      <c r="AP78" s="48">
        <f t="shared" si="30"/>
        <v>0</v>
      </c>
      <c r="AR78" s="24"/>
      <c r="AS78" s="26"/>
      <c r="AT78" s="46"/>
      <c r="AU78" s="47"/>
      <c r="AV78" s="47"/>
      <c r="AW78" s="47"/>
      <c r="AX78" s="47"/>
      <c r="AY78" s="47"/>
      <c r="AZ78" s="47"/>
      <c r="BA78" s="47"/>
      <c r="BB78" s="47"/>
      <c r="BC78" s="47"/>
      <c r="BD78" s="48">
        <f t="shared" si="31"/>
        <v>0</v>
      </c>
      <c r="BF78" s="24"/>
      <c r="BG78" s="26"/>
      <c r="BH78" s="46"/>
      <c r="BI78" s="47"/>
      <c r="BJ78" s="47"/>
      <c r="BK78" s="47"/>
      <c r="BL78" s="47"/>
      <c r="BM78" s="47"/>
      <c r="BN78" s="47"/>
      <c r="BO78" s="47"/>
      <c r="BP78" s="47"/>
      <c r="BQ78" s="47"/>
      <c r="BR78" s="48">
        <f t="shared" si="32"/>
        <v>0</v>
      </c>
      <c r="BT78" s="24"/>
      <c r="BU78" s="26"/>
      <c r="BV78" s="46"/>
      <c r="BW78" s="47"/>
      <c r="BX78" s="47"/>
      <c r="BY78" s="47"/>
      <c r="BZ78" s="47"/>
      <c r="CA78" s="47"/>
      <c r="CB78" s="47"/>
      <c r="CC78" s="47"/>
      <c r="CD78" s="47"/>
      <c r="CE78" s="47"/>
      <c r="CF78" s="48">
        <f t="shared" si="33"/>
        <v>0</v>
      </c>
      <c r="CH78" s="24"/>
      <c r="CI78" s="26"/>
      <c r="CJ78" s="46"/>
      <c r="CK78" s="47"/>
      <c r="CL78" s="47"/>
      <c r="CM78" s="47"/>
      <c r="CN78" s="47"/>
      <c r="CO78" s="47"/>
      <c r="CP78" s="47"/>
      <c r="CQ78" s="47"/>
      <c r="CR78" s="47"/>
      <c r="CS78" s="47"/>
      <c r="CT78" s="48">
        <f t="shared" si="14"/>
        <v>0</v>
      </c>
      <c r="CV78" s="24"/>
      <c r="CW78" s="26"/>
      <c r="CX78" s="46"/>
      <c r="CY78" s="47"/>
      <c r="CZ78" s="47"/>
      <c r="DA78" s="47"/>
      <c r="DB78" s="47"/>
      <c r="DC78" s="47"/>
      <c r="DD78" s="47"/>
      <c r="DE78" s="47"/>
      <c r="DF78" s="47"/>
      <c r="DG78" s="47"/>
      <c r="DH78" s="48">
        <f t="shared" si="15"/>
        <v>0</v>
      </c>
      <c r="DJ78" s="24"/>
      <c r="DK78" s="26"/>
      <c r="DL78" s="46"/>
      <c r="DM78" s="47"/>
      <c r="DN78" s="47"/>
      <c r="DO78" s="47"/>
      <c r="DP78" s="47"/>
      <c r="DQ78" s="47"/>
      <c r="DR78" s="47"/>
      <c r="DS78" s="47"/>
      <c r="DT78" s="47"/>
      <c r="DU78" s="47"/>
      <c r="DV78" s="48">
        <f t="shared" si="16"/>
        <v>0</v>
      </c>
      <c r="DX78" s="24"/>
      <c r="DY78" s="26"/>
      <c r="DZ78" s="46"/>
      <c r="EA78" s="47"/>
      <c r="EB78" s="47"/>
      <c r="EC78" s="47"/>
      <c r="ED78" s="47"/>
      <c r="EE78" s="47"/>
      <c r="EF78" s="47"/>
      <c r="EG78" s="47"/>
      <c r="EH78" s="47"/>
      <c r="EI78" s="47"/>
      <c r="EJ78" s="48">
        <f t="shared" si="17"/>
        <v>0</v>
      </c>
      <c r="EL78" s="24"/>
      <c r="EM78" s="26"/>
      <c r="EN78" s="46"/>
      <c r="EO78" s="47"/>
      <c r="EP78" s="47"/>
      <c r="EQ78" s="47"/>
      <c r="ER78" s="47"/>
      <c r="ES78" s="47"/>
      <c r="ET78" s="47"/>
      <c r="EU78" s="47"/>
      <c r="EV78" s="47"/>
      <c r="EW78" s="47"/>
      <c r="EX78" s="48">
        <f t="shared" si="18"/>
        <v>0</v>
      </c>
    </row>
    <row r="79" spans="1:154" ht="15" hidden="1" customHeight="1" x14ac:dyDescent="0.25">
      <c r="A79" s="24"/>
      <c r="B79" s="26"/>
      <c r="C79" s="203"/>
      <c r="D79" s="39">
        <f>C79*(1+Pressupostos!$B$17)</f>
        <v>0</v>
      </c>
      <c r="E79" s="39">
        <f>D79*(1+Pressupostos!$B$18)</f>
        <v>0</v>
      </c>
      <c r="F79" s="39">
        <f>E79*(1+Pressupostos!$B$19)</f>
        <v>0</v>
      </c>
      <c r="G79" s="39">
        <f>F79*(1+Pressupostos!$B$20)</f>
        <v>0</v>
      </c>
      <c r="H79" s="39">
        <f>G79*(1+Pressupostos!$B$21)</f>
        <v>0</v>
      </c>
      <c r="I79" s="39">
        <f>H79*(1+Pressupostos!$B$22)</f>
        <v>0</v>
      </c>
      <c r="J79" s="39">
        <f>I79*(1+Pressupostos!$B$23)</f>
        <v>0</v>
      </c>
      <c r="K79" s="39">
        <f>J79*(1+Pressupostos!$B$24)</f>
        <v>0</v>
      </c>
      <c r="L79" s="39">
        <f>K79*(1+Pressupostos!$B$25)</f>
        <v>0</v>
      </c>
      <c r="M79" s="124">
        <f t="shared" si="29"/>
        <v>0</v>
      </c>
      <c r="AD79" s="24"/>
      <c r="AE79" s="26"/>
      <c r="AF79" s="46"/>
      <c r="AG79" s="47"/>
      <c r="AH79" s="47"/>
      <c r="AI79" s="47"/>
      <c r="AJ79" s="47"/>
      <c r="AK79" s="47"/>
      <c r="AL79" s="47"/>
      <c r="AM79" s="47"/>
      <c r="AN79" s="47"/>
      <c r="AO79" s="47"/>
      <c r="AP79" s="48">
        <f t="shared" si="30"/>
        <v>0</v>
      </c>
      <c r="AR79" s="24"/>
      <c r="AS79" s="26"/>
      <c r="AT79" s="46"/>
      <c r="AU79" s="47"/>
      <c r="AV79" s="47"/>
      <c r="AW79" s="47"/>
      <c r="AX79" s="47"/>
      <c r="AY79" s="47"/>
      <c r="AZ79" s="47"/>
      <c r="BA79" s="47"/>
      <c r="BB79" s="47"/>
      <c r="BC79" s="47"/>
      <c r="BD79" s="48">
        <f t="shared" si="31"/>
        <v>0</v>
      </c>
      <c r="BF79" s="24"/>
      <c r="BG79" s="26"/>
      <c r="BH79" s="46"/>
      <c r="BI79" s="47"/>
      <c r="BJ79" s="47"/>
      <c r="BK79" s="47"/>
      <c r="BL79" s="47"/>
      <c r="BM79" s="47"/>
      <c r="BN79" s="47"/>
      <c r="BO79" s="47"/>
      <c r="BP79" s="47"/>
      <c r="BQ79" s="47"/>
      <c r="BR79" s="48">
        <f t="shared" si="32"/>
        <v>0</v>
      </c>
      <c r="BT79" s="24"/>
      <c r="BU79" s="26"/>
      <c r="BV79" s="46"/>
      <c r="BW79" s="47"/>
      <c r="BX79" s="47"/>
      <c r="BY79" s="47"/>
      <c r="BZ79" s="47"/>
      <c r="CA79" s="47"/>
      <c r="CB79" s="47"/>
      <c r="CC79" s="47"/>
      <c r="CD79" s="47"/>
      <c r="CE79" s="47"/>
      <c r="CF79" s="48">
        <f t="shared" si="33"/>
        <v>0</v>
      </c>
      <c r="CH79" s="24"/>
      <c r="CI79" s="26"/>
      <c r="CJ79" s="46"/>
      <c r="CK79" s="47"/>
      <c r="CL79" s="47"/>
      <c r="CM79" s="47"/>
      <c r="CN79" s="47"/>
      <c r="CO79" s="47"/>
      <c r="CP79" s="47"/>
      <c r="CQ79" s="47"/>
      <c r="CR79" s="47"/>
      <c r="CS79" s="47"/>
      <c r="CT79" s="48">
        <f t="shared" si="14"/>
        <v>0</v>
      </c>
      <c r="CV79" s="24"/>
      <c r="CW79" s="26"/>
      <c r="CX79" s="46"/>
      <c r="CY79" s="47"/>
      <c r="CZ79" s="47"/>
      <c r="DA79" s="47"/>
      <c r="DB79" s="47"/>
      <c r="DC79" s="47"/>
      <c r="DD79" s="47"/>
      <c r="DE79" s="47"/>
      <c r="DF79" s="47"/>
      <c r="DG79" s="47"/>
      <c r="DH79" s="48">
        <f t="shared" si="15"/>
        <v>0</v>
      </c>
      <c r="DJ79" s="24"/>
      <c r="DK79" s="26"/>
      <c r="DL79" s="46"/>
      <c r="DM79" s="47"/>
      <c r="DN79" s="47"/>
      <c r="DO79" s="47"/>
      <c r="DP79" s="47"/>
      <c r="DQ79" s="47"/>
      <c r="DR79" s="47"/>
      <c r="DS79" s="47"/>
      <c r="DT79" s="47"/>
      <c r="DU79" s="47"/>
      <c r="DV79" s="48">
        <f t="shared" si="16"/>
        <v>0</v>
      </c>
      <c r="DX79" s="24"/>
      <c r="DY79" s="26"/>
      <c r="DZ79" s="46"/>
      <c r="EA79" s="47"/>
      <c r="EB79" s="47"/>
      <c r="EC79" s="47"/>
      <c r="ED79" s="47"/>
      <c r="EE79" s="47"/>
      <c r="EF79" s="47"/>
      <c r="EG79" s="47"/>
      <c r="EH79" s="47"/>
      <c r="EI79" s="47"/>
      <c r="EJ79" s="48">
        <f t="shared" si="17"/>
        <v>0</v>
      </c>
      <c r="EL79" s="24"/>
      <c r="EM79" s="26"/>
      <c r="EN79" s="46"/>
      <c r="EO79" s="47"/>
      <c r="EP79" s="47"/>
      <c r="EQ79" s="47"/>
      <c r="ER79" s="47"/>
      <c r="ES79" s="47"/>
      <c r="ET79" s="47"/>
      <c r="EU79" s="47"/>
      <c r="EV79" s="47"/>
      <c r="EW79" s="47"/>
      <c r="EX79" s="48">
        <f t="shared" si="18"/>
        <v>0</v>
      </c>
    </row>
    <row r="80" spans="1:154" ht="15.75" hidden="1" customHeight="1" thickBot="1" x14ac:dyDescent="0.3">
      <c r="A80" s="24"/>
      <c r="B80" s="26"/>
      <c r="C80" s="203"/>
      <c r="D80" s="39">
        <f>C80*(1+Pressupostos!$B$17)</f>
        <v>0</v>
      </c>
      <c r="E80" s="39">
        <f>D80*(1+Pressupostos!$B$18)</f>
        <v>0</v>
      </c>
      <c r="F80" s="39">
        <f>E80*(1+Pressupostos!$B$19)</f>
        <v>0</v>
      </c>
      <c r="G80" s="39">
        <f>F80*(1+Pressupostos!$B$20)</f>
        <v>0</v>
      </c>
      <c r="H80" s="39">
        <f>G80*(1+Pressupostos!$B$21)</f>
        <v>0</v>
      </c>
      <c r="I80" s="39">
        <f>H80*(1+Pressupostos!$B$22)</f>
        <v>0</v>
      </c>
      <c r="J80" s="39">
        <f>I80*(1+Pressupostos!$B$23)</f>
        <v>0</v>
      </c>
      <c r="K80" s="39">
        <f>J80*(1+Pressupostos!$B$24)</f>
        <v>0</v>
      </c>
      <c r="L80" s="39">
        <f>K80*(1+Pressupostos!$B$25)</f>
        <v>0</v>
      </c>
      <c r="M80" s="124">
        <f t="shared" si="29"/>
        <v>0</v>
      </c>
      <c r="AD80" s="35"/>
      <c r="AE80" s="38"/>
      <c r="AF80" s="49"/>
      <c r="AG80" s="50"/>
      <c r="AH80" s="50"/>
      <c r="AI80" s="50"/>
      <c r="AJ80" s="50"/>
      <c r="AK80" s="50"/>
      <c r="AL80" s="50"/>
      <c r="AM80" s="50"/>
      <c r="AN80" s="50"/>
      <c r="AO80" s="50"/>
      <c r="AP80" s="51">
        <f t="shared" si="30"/>
        <v>0</v>
      </c>
      <c r="AR80" s="35"/>
      <c r="AS80" s="38"/>
      <c r="AT80" s="49"/>
      <c r="AU80" s="50"/>
      <c r="AV80" s="50"/>
      <c r="AW80" s="50"/>
      <c r="AX80" s="50"/>
      <c r="AY80" s="50"/>
      <c r="AZ80" s="50"/>
      <c r="BA80" s="50"/>
      <c r="BB80" s="50"/>
      <c r="BC80" s="50"/>
      <c r="BD80" s="51">
        <f t="shared" si="31"/>
        <v>0</v>
      </c>
      <c r="BF80" s="35"/>
      <c r="BG80" s="38"/>
      <c r="BH80" s="49"/>
      <c r="BI80" s="50"/>
      <c r="BJ80" s="50"/>
      <c r="BK80" s="50"/>
      <c r="BL80" s="50"/>
      <c r="BM80" s="50"/>
      <c r="BN80" s="50"/>
      <c r="BO80" s="50"/>
      <c r="BP80" s="50"/>
      <c r="BQ80" s="50"/>
      <c r="BR80" s="51">
        <f t="shared" si="32"/>
        <v>0</v>
      </c>
      <c r="BT80" s="35"/>
      <c r="BU80" s="38"/>
      <c r="BV80" s="49"/>
      <c r="BW80" s="50"/>
      <c r="BX80" s="50"/>
      <c r="BY80" s="50"/>
      <c r="BZ80" s="50"/>
      <c r="CA80" s="50"/>
      <c r="CB80" s="50"/>
      <c r="CC80" s="50"/>
      <c r="CD80" s="50"/>
      <c r="CE80" s="50"/>
      <c r="CF80" s="51">
        <f t="shared" si="33"/>
        <v>0</v>
      </c>
      <c r="CH80" s="35"/>
      <c r="CI80" s="38"/>
      <c r="CJ80" s="49"/>
      <c r="CK80" s="50"/>
      <c r="CL80" s="50"/>
      <c r="CM80" s="50"/>
      <c r="CN80" s="50"/>
      <c r="CO80" s="50"/>
      <c r="CP80" s="50"/>
      <c r="CQ80" s="50"/>
      <c r="CR80" s="50"/>
      <c r="CS80" s="50"/>
      <c r="CT80" s="51">
        <f t="shared" si="14"/>
        <v>0</v>
      </c>
      <c r="CV80" s="35"/>
      <c r="CW80" s="38"/>
      <c r="CX80" s="49"/>
      <c r="CY80" s="50"/>
      <c r="CZ80" s="50"/>
      <c r="DA80" s="50"/>
      <c r="DB80" s="50"/>
      <c r="DC80" s="50"/>
      <c r="DD80" s="50"/>
      <c r="DE80" s="50"/>
      <c r="DF80" s="50"/>
      <c r="DG80" s="50"/>
      <c r="DH80" s="51">
        <f t="shared" si="15"/>
        <v>0</v>
      </c>
      <c r="DJ80" s="35"/>
      <c r="DK80" s="38"/>
      <c r="DL80" s="49"/>
      <c r="DM80" s="50"/>
      <c r="DN80" s="50"/>
      <c r="DO80" s="50"/>
      <c r="DP80" s="50"/>
      <c r="DQ80" s="50"/>
      <c r="DR80" s="50"/>
      <c r="DS80" s="50"/>
      <c r="DT80" s="50"/>
      <c r="DU80" s="50"/>
      <c r="DV80" s="51">
        <f t="shared" si="16"/>
        <v>0</v>
      </c>
      <c r="DX80" s="35"/>
      <c r="DY80" s="38"/>
      <c r="DZ80" s="49"/>
      <c r="EA80" s="50"/>
      <c r="EB80" s="50"/>
      <c r="EC80" s="50"/>
      <c r="ED80" s="50"/>
      <c r="EE80" s="50"/>
      <c r="EF80" s="50"/>
      <c r="EG80" s="50"/>
      <c r="EH80" s="50"/>
      <c r="EI80" s="50"/>
      <c r="EJ80" s="51">
        <f t="shared" si="17"/>
        <v>0</v>
      </c>
      <c r="EL80" s="35"/>
      <c r="EM80" s="38"/>
      <c r="EN80" s="49"/>
      <c r="EO80" s="50"/>
      <c r="EP80" s="50"/>
      <c r="EQ80" s="50"/>
      <c r="ER80" s="50"/>
      <c r="ES80" s="50"/>
      <c r="ET80" s="50"/>
      <c r="EU80" s="50"/>
      <c r="EV80" s="50"/>
      <c r="EW80" s="50"/>
      <c r="EX80" s="51">
        <f t="shared" si="18"/>
        <v>0</v>
      </c>
    </row>
    <row r="81" spans="1:154" ht="15" hidden="1" customHeight="1" x14ac:dyDescent="0.25">
      <c r="A81" s="24"/>
      <c r="B81" s="26"/>
      <c r="C81" s="203"/>
      <c r="D81" s="39">
        <f>C81*(1+Pressupostos!$B$17)</f>
        <v>0</v>
      </c>
      <c r="E81" s="39">
        <f>D81*(1+Pressupostos!$B$18)</f>
        <v>0</v>
      </c>
      <c r="F81" s="39">
        <f>E81*(1+Pressupostos!$B$19)</f>
        <v>0</v>
      </c>
      <c r="G81" s="39">
        <f>F81*(1+Pressupostos!$B$20)</f>
        <v>0</v>
      </c>
      <c r="H81" s="39">
        <f>G81*(1+Pressupostos!$B$21)</f>
        <v>0</v>
      </c>
      <c r="I81" s="39">
        <f>H81*(1+Pressupostos!$B$22)</f>
        <v>0</v>
      </c>
      <c r="J81" s="39">
        <f>I81*(1+Pressupostos!$B$23)</f>
        <v>0</v>
      </c>
      <c r="K81" s="39">
        <f>J81*(1+Pressupostos!$B$24)</f>
        <v>0</v>
      </c>
      <c r="L81" s="39">
        <f>K81*(1+Pressupostos!$B$25)</f>
        <v>0</v>
      </c>
      <c r="M81" s="124">
        <f t="shared" si="0"/>
        <v>0</v>
      </c>
      <c r="AD81" s="24"/>
      <c r="AE81" s="26"/>
      <c r="AF81" s="46"/>
      <c r="AG81" s="47"/>
      <c r="AH81" s="47"/>
      <c r="AI81" s="47"/>
      <c r="AJ81" s="47"/>
      <c r="AK81" s="47"/>
      <c r="AL81" s="47"/>
      <c r="AM81" s="47"/>
      <c r="AN81" s="47"/>
      <c r="AO81" s="47"/>
      <c r="AP81" s="48">
        <f t="shared" si="10"/>
        <v>0</v>
      </c>
      <c r="AR81" s="24"/>
      <c r="AS81" s="26"/>
      <c r="AT81" s="46"/>
      <c r="AU81" s="47"/>
      <c r="AV81" s="47"/>
      <c r="AW81" s="47"/>
      <c r="AX81" s="47"/>
      <c r="AY81" s="47"/>
      <c r="AZ81" s="47"/>
      <c r="BA81" s="47"/>
      <c r="BB81" s="47"/>
      <c r="BC81" s="47"/>
      <c r="BD81" s="48">
        <f t="shared" si="11"/>
        <v>0</v>
      </c>
      <c r="BF81" s="24"/>
      <c r="BG81" s="26"/>
      <c r="BH81" s="46"/>
      <c r="BI81" s="47"/>
      <c r="BJ81" s="47"/>
      <c r="BK81" s="47"/>
      <c r="BL81" s="47"/>
      <c r="BM81" s="47"/>
      <c r="BN81" s="47"/>
      <c r="BO81" s="47"/>
      <c r="BP81" s="47"/>
      <c r="BQ81" s="47"/>
      <c r="BR81" s="48">
        <f t="shared" si="12"/>
        <v>0</v>
      </c>
      <c r="BT81" s="24"/>
      <c r="BU81" s="26"/>
      <c r="BV81" s="46"/>
      <c r="BW81" s="47"/>
      <c r="BX81" s="47"/>
      <c r="BY81" s="47"/>
      <c r="BZ81" s="47"/>
      <c r="CA81" s="47"/>
      <c r="CB81" s="47"/>
      <c r="CC81" s="47"/>
      <c r="CD81" s="47"/>
      <c r="CE81" s="47"/>
      <c r="CF81" s="48">
        <f t="shared" si="13"/>
        <v>0</v>
      </c>
      <c r="CH81" s="24"/>
      <c r="CI81" s="26"/>
      <c r="CJ81" s="46"/>
      <c r="CK81" s="47"/>
      <c r="CL81" s="47"/>
      <c r="CM81" s="47"/>
      <c r="CN81" s="47"/>
      <c r="CO81" s="47"/>
      <c r="CP81" s="47"/>
      <c r="CQ81" s="47"/>
      <c r="CR81" s="47"/>
      <c r="CS81" s="47"/>
      <c r="CT81" s="48">
        <f t="shared" si="14"/>
        <v>0</v>
      </c>
      <c r="CV81" s="24"/>
      <c r="CW81" s="26"/>
      <c r="CX81" s="46"/>
      <c r="CY81" s="47"/>
      <c r="CZ81" s="47"/>
      <c r="DA81" s="47"/>
      <c r="DB81" s="47"/>
      <c r="DC81" s="47"/>
      <c r="DD81" s="47"/>
      <c r="DE81" s="47"/>
      <c r="DF81" s="47"/>
      <c r="DG81" s="47"/>
      <c r="DH81" s="48">
        <f t="shared" si="15"/>
        <v>0</v>
      </c>
      <c r="DJ81" s="24"/>
      <c r="DK81" s="26"/>
      <c r="DL81" s="46"/>
      <c r="DM81" s="47"/>
      <c r="DN81" s="47"/>
      <c r="DO81" s="47"/>
      <c r="DP81" s="47"/>
      <c r="DQ81" s="47"/>
      <c r="DR81" s="47"/>
      <c r="DS81" s="47"/>
      <c r="DT81" s="47"/>
      <c r="DU81" s="47"/>
      <c r="DV81" s="48">
        <f t="shared" si="16"/>
        <v>0</v>
      </c>
      <c r="DX81" s="24"/>
      <c r="DY81" s="26"/>
      <c r="DZ81" s="46"/>
      <c r="EA81" s="47"/>
      <c r="EB81" s="47"/>
      <c r="EC81" s="47"/>
      <c r="ED81" s="47"/>
      <c r="EE81" s="47"/>
      <c r="EF81" s="47"/>
      <c r="EG81" s="47"/>
      <c r="EH81" s="47"/>
      <c r="EI81" s="47"/>
      <c r="EJ81" s="48">
        <f t="shared" si="17"/>
        <v>0</v>
      </c>
      <c r="EL81" s="24"/>
      <c r="EM81" s="26"/>
      <c r="EN81" s="46"/>
      <c r="EO81" s="47"/>
      <c r="EP81" s="47"/>
      <c r="EQ81" s="47"/>
      <c r="ER81" s="47"/>
      <c r="ES81" s="47"/>
      <c r="ET81" s="47"/>
      <c r="EU81" s="47"/>
      <c r="EV81" s="47"/>
      <c r="EW81" s="47"/>
      <c r="EX81" s="48">
        <f t="shared" si="18"/>
        <v>0</v>
      </c>
    </row>
    <row r="82" spans="1:154" ht="15" hidden="1" customHeight="1" x14ac:dyDescent="0.25">
      <c r="A82" s="24"/>
      <c r="B82" s="26"/>
      <c r="C82" s="203"/>
      <c r="D82" s="39">
        <f>C82*(1+Pressupostos!$B$17)</f>
        <v>0</v>
      </c>
      <c r="E82" s="39">
        <f>D82*(1+Pressupostos!$B$18)</f>
        <v>0</v>
      </c>
      <c r="F82" s="39">
        <f>E82*(1+Pressupostos!$B$19)</f>
        <v>0</v>
      </c>
      <c r="G82" s="39">
        <f>F82*(1+Pressupostos!$B$20)</f>
        <v>0</v>
      </c>
      <c r="H82" s="39">
        <f>G82*(1+Pressupostos!$B$21)</f>
        <v>0</v>
      </c>
      <c r="I82" s="39">
        <f>H82*(1+Pressupostos!$B$22)</f>
        <v>0</v>
      </c>
      <c r="J82" s="39">
        <f>I82*(1+Pressupostos!$B$23)</f>
        <v>0</v>
      </c>
      <c r="K82" s="39">
        <f>J82*(1+Pressupostos!$B$24)</f>
        <v>0</v>
      </c>
      <c r="L82" s="39">
        <f>K82*(1+Pressupostos!$B$25)</f>
        <v>0</v>
      </c>
      <c r="M82" s="124">
        <f t="shared" si="0"/>
        <v>0</v>
      </c>
      <c r="AD82" s="24"/>
      <c r="AE82" s="26"/>
      <c r="AF82" s="46"/>
      <c r="AG82" s="47"/>
      <c r="AH82" s="47"/>
      <c r="AI82" s="47"/>
      <c r="AJ82" s="47"/>
      <c r="AK82" s="47"/>
      <c r="AL82" s="47"/>
      <c r="AM82" s="47"/>
      <c r="AN82" s="47"/>
      <c r="AO82" s="47"/>
      <c r="AP82" s="48">
        <f t="shared" si="10"/>
        <v>0</v>
      </c>
      <c r="AR82" s="24"/>
      <c r="AS82" s="26"/>
      <c r="AT82" s="46"/>
      <c r="AU82" s="47"/>
      <c r="AV82" s="47"/>
      <c r="AW82" s="47"/>
      <c r="AX82" s="47"/>
      <c r="AY82" s="47"/>
      <c r="AZ82" s="47"/>
      <c r="BA82" s="47"/>
      <c r="BB82" s="47"/>
      <c r="BC82" s="47"/>
      <c r="BD82" s="48">
        <f t="shared" si="11"/>
        <v>0</v>
      </c>
      <c r="BF82" s="24"/>
      <c r="BG82" s="26"/>
      <c r="BH82" s="46"/>
      <c r="BI82" s="47"/>
      <c r="BJ82" s="47"/>
      <c r="BK82" s="47"/>
      <c r="BL82" s="47"/>
      <c r="BM82" s="47"/>
      <c r="BN82" s="47"/>
      <c r="BO82" s="47"/>
      <c r="BP82" s="47"/>
      <c r="BQ82" s="47"/>
      <c r="BR82" s="48">
        <f t="shared" si="12"/>
        <v>0</v>
      </c>
      <c r="BT82" s="24"/>
      <c r="BU82" s="26"/>
      <c r="BV82" s="46"/>
      <c r="BW82" s="47"/>
      <c r="BX82" s="47"/>
      <c r="BY82" s="47"/>
      <c r="BZ82" s="47"/>
      <c r="CA82" s="47"/>
      <c r="CB82" s="47"/>
      <c r="CC82" s="47"/>
      <c r="CD82" s="47"/>
      <c r="CE82" s="47"/>
      <c r="CF82" s="48">
        <f t="shared" si="13"/>
        <v>0</v>
      </c>
      <c r="CH82" s="24"/>
      <c r="CI82" s="26"/>
      <c r="CJ82" s="46"/>
      <c r="CK82" s="47"/>
      <c r="CL82" s="47"/>
      <c r="CM82" s="47"/>
      <c r="CN82" s="47"/>
      <c r="CO82" s="47"/>
      <c r="CP82" s="47"/>
      <c r="CQ82" s="47"/>
      <c r="CR82" s="47"/>
      <c r="CS82" s="47"/>
      <c r="CT82" s="48">
        <f t="shared" si="14"/>
        <v>0</v>
      </c>
      <c r="CV82" s="24"/>
      <c r="CW82" s="26"/>
      <c r="CX82" s="46"/>
      <c r="CY82" s="47"/>
      <c r="CZ82" s="47"/>
      <c r="DA82" s="47"/>
      <c r="DB82" s="47"/>
      <c r="DC82" s="47"/>
      <c r="DD82" s="47"/>
      <c r="DE82" s="47"/>
      <c r="DF82" s="47"/>
      <c r="DG82" s="47"/>
      <c r="DH82" s="48">
        <f t="shared" si="15"/>
        <v>0</v>
      </c>
      <c r="DJ82" s="24"/>
      <c r="DK82" s="26"/>
      <c r="DL82" s="46"/>
      <c r="DM82" s="47"/>
      <c r="DN82" s="47"/>
      <c r="DO82" s="47"/>
      <c r="DP82" s="47"/>
      <c r="DQ82" s="47"/>
      <c r="DR82" s="47"/>
      <c r="DS82" s="47"/>
      <c r="DT82" s="47"/>
      <c r="DU82" s="47"/>
      <c r="DV82" s="48">
        <f t="shared" si="16"/>
        <v>0</v>
      </c>
      <c r="DX82" s="24"/>
      <c r="DY82" s="26"/>
      <c r="DZ82" s="46"/>
      <c r="EA82" s="47"/>
      <c r="EB82" s="47"/>
      <c r="EC82" s="47"/>
      <c r="ED82" s="47"/>
      <c r="EE82" s="47"/>
      <c r="EF82" s="47"/>
      <c r="EG82" s="47"/>
      <c r="EH82" s="47"/>
      <c r="EI82" s="47"/>
      <c r="EJ82" s="48">
        <f t="shared" si="17"/>
        <v>0</v>
      </c>
      <c r="EL82" s="24"/>
      <c r="EM82" s="26"/>
      <c r="EN82" s="46"/>
      <c r="EO82" s="47"/>
      <c r="EP82" s="47"/>
      <c r="EQ82" s="47"/>
      <c r="ER82" s="47"/>
      <c r="ES82" s="47"/>
      <c r="ET82" s="47"/>
      <c r="EU82" s="47"/>
      <c r="EV82" s="47"/>
      <c r="EW82" s="47"/>
      <c r="EX82" s="48">
        <f t="shared" si="18"/>
        <v>0</v>
      </c>
    </row>
    <row r="83" spans="1:154" ht="15" hidden="1" customHeight="1" x14ac:dyDescent="0.25">
      <c r="A83" s="24"/>
      <c r="B83" s="26"/>
      <c r="C83" s="203"/>
      <c r="D83" s="39">
        <f>C83*(1+Pressupostos!$B$17)</f>
        <v>0</v>
      </c>
      <c r="E83" s="39">
        <f>D83*(1+Pressupostos!$B$18)</f>
        <v>0</v>
      </c>
      <c r="F83" s="39">
        <f>E83*(1+Pressupostos!$B$19)</f>
        <v>0</v>
      </c>
      <c r="G83" s="39">
        <f>F83*(1+Pressupostos!$B$20)</f>
        <v>0</v>
      </c>
      <c r="H83" s="39">
        <f>G83*(1+Pressupostos!$B$21)</f>
        <v>0</v>
      </c>
      <c r="I83" s="39">
        <f>H83*(1+Pressupostos!$B$22)</f>
        <v>0</v>
      </c>
      <c r="J83" s="39">
        <f>I83*(1+Pressupostos!$B$23)</f>
        <v>0</v>
      </c>
      <c r="K83" s="39">
        <f>J83*(1+Pressupostos!$B$24)</f>
        <v>0</v>
      </c>
      <c r="L83" s="39">
        <f>K83*(1+Pressupostos!$B$25)</f>
        <v>0</v>
      </c>
      <c r="M83" s="124">
        <f t="shared" si="0"/>
        <v>0</v>
      </c>
      <c r="AD83" s="24"/>
      <c r="AE83" s="26"/>
      <c r="AF83" s="46"/>
      <c r="AG83" s="47"/>
      <c r="AH83" s="47"/>
      <c r="AI83" s="47"/>
      <c r="AJ83" s="47"/>
      <c r="AK83" s="47"/>
      <c r="AL83" s="47"/>
      <c r="AM83" s="47"/>
      <c r="AN83" s="47"/>
      <c r="AO83" s="47"/>
      <c r="AP83" s="48">
        <f t="shared" si="10"/>
        <v>0</v>
      </c>
      <c r="AR83" s="24"/>
      <c r="AS83" s="26"/>
      <c r="AT83" s="46"/>
      <c r="AU83" s="47"/>
      <c r="AV83" s="47"/>
      <c r="AW83" s="47"/>
      <c r="AX83" s="47"/>
      <c r="AY83" s="47"/>
      <c r="AZ83" s="47"/>
      <c r="BA83" s="47"/>
      <c r="BB83" s="47"/>
      <c r="BC83" s="47"/>
      <c r="BD83" s="48">
        <f t="shared" si="11"/>
        <v>0</v>
      </c>
      <c r="BF83" s="24"/>
      <c r="BG83" s="26"/>
      <c r="BH83" s="46"/>
      <c r="BI83" s="47"/>
      <c r="BJ83" s="47"/>
      <c r="BK83" s="47"/>
      <c r="BL83" s="47"/>
      <c r="BM83" s="47"/>
      <c r="BN83" s="47"/>
      <c r="BO83" s="47"/>
      <c r="BP83" s="47"/>
      <c r="BQ83" s="47"/>
      <c r="BR83" s="48">
        <f t="shared" si="12"/>
        <v>0</v>
      </c>
      <c r="BT83" s="24"/>
      <c r="BU83" s="26"/>
      <c r="BV83" s="46"/>
      <c r="BW83" s="47"/>
      <c r="BX83" s="47"/>
      <c r="BY83" s="47"/>
      <c r="BZ83" s="47"/>
      <c r="CA83" s="47"/>
      <c r="CB83" s="47"/>
      <c r="CC83" s="47"/>
      <c r="CD83" s="47"/>
      <c r="CE83" s="47"/>
      <c r="CF83" s="48">
        <f t="shared" si="13"/>
        <v>0</v>
      </c>
      <c r="CH83" s="24"/>
      <c r="CI83" s="26"/>
      <c r="CJ83" s="46"/>
      <c r="CK83" s="47"/>
      <c r="CL83" s="47"/>
      <c r="CM83" s="47"/>
      <c r="CN83" s="47"/>
      <c r="CO83" s="47"/>
      <c r="CP83" s="47"/>
      <c r="CQ83" s="47"/>
      <c r="CR83" s="47"/>
      <c r="CS83" s="47"/>
      <c r="CT83" s="48">
        <f t="shared" si="14"/>
        <v>0</v>
      </c>
      <c r="CV83" s="24"/>
      <c r="CW83" s="26"/>
      <c r="CX83" s="46"/>
      <c r="CY83" s="47"/>
      <c r="CZ83" s="47"/>
      <c r="DA83" s="47"/>
      <c r="DB83" s="47"/>
      <c r="DC83" s="47"/>
      <c r="DD83" s="47"/>
      <c r="DE83" s="47"/>
      <c r="DF83" s="47"/>
      <c r="DG83" s="47"/>
      <c r="DH83" s="48">
        <f t="shared" si="15"/>
        <v>0</v>
      </c>
      <c r="DJ83" s="24"/>
      <c r="DK83" s="26"/>
      <c r="DL83" s="46"/>
      <c r="DM83" s="47"/>
      <c r="DN83" s="47"/>
      <c r="DO83" s="47"/>
      <c r="DP83" s="47"/>
      <c r="DQ83" s="47"/>
      <c r="DR83" s="47"/>
      <c r="DS83" s="47"/>
      <c r="DT83" s="47"/>
      <c r="DU83" s="47"/>
      <c r="DV83" s="48">
        <f t="shared" si="16"/>
        <v>0</v>
      </c>
      <c r="DX83" s="24"/>
      <c r="DY83" s="26"/>
      <c r="DZ83" s="46"/>
      <c r="EA83" s="47"/>
      <c r="EB83" s="47"/>
      <c r="EC83" s="47"/>
      <c r="ED83" s="47"/>
      <c r="EE83" s="47"/>
      <c r="EF83" s="47"/>
      <c r="EG83" s="47"/>
      <c r="EH83" s="47"/>
      <c r="EI83" s="47"/>
      <c r="EJ83" s="48">
        <f t="shared" si="17"/>
        <v>0</v>
      </c>
      <c r="EL83" s="24"/>
      <c r="EM83" s="26"/>
      <c r="EN83" s="46"/>
      <c r="EO83" s="47"/>
      <c r="EP83" s="47"/>
      <c r="EQ83" s="47"/>
      <c r="ER83" s="47"/>
      <c r="ES83" s="47"/>
      <c r="ET83" s="47"/>
      <c r="EU83" s="47"/>
      <c r="EV83" s="47"/>
      <c r="EW83" s="47"/>
      <c r="EX83" s="48">
        <f t="shared" si="18"/>
        <v>0</v>
      </c>
    </row>
    <row r="84" spans="1:154" ht="15" hidden="1" customHeight="1" x14ac:dyDescent="0.25">
      <c r="A84" s="24"/>
      <c r="B84" s="26"/>
      <c r="C84" s="203"/>
      <c r="D84" s="39">
        <f>C84*(1+Pressupostos!$B$17)</f>
        <v>0</v>
      </c>
      <c r="E84" s="39">
        <f>D84*(1+Pressupostos!$B$18)</f>
        <v>0</v>
      </c>
      <c r="F84" s="39">
        <f>E84*(1+Pressupostos!$B$19)</f>
        <v>0</v>
      </c>
      <c r="G84" s="39">
        <f>F84*(1+Pressupostos!$B$20)</f>
        <v>0</v>
      </c>
      <c r="H84" s="39">
        <f>G84*(1+Pressupostos!$B$21)</f>
        <v>0</v>
      </c>
      <c r="I84" s="39">
        <f>H84*(1+Pressupostos!$B$22)</f>
        <v>0</v>
      </c>
      <c r="J84" s="39">
        <f>I84*(1+Pressupostos!$B$23)</f>
        <v>0</v>
      </c>
      <c r="K84" s="39">
        <f>J84*(1+Pressupostos!$B$24)</f>
        <v>0</v>
      </c>
      <c r="L84" s="39">
        <f>K84*(1+Pressupostos!$B$25)</f>
        <v>0</v>
      </c>
      <c r="M84" s="124">
        <f t="shared" si="0"/>
        <v>0</v>
      </c>
      <c r="AD84" s="24"/>
      <c r="AE84" s="26"/>
      <c r="AF84" s="46"/>
      <c r="AG84" s="47"/>
      <c r="AH84" s="47"/>
      <c r="AI84" s="47"/>
      <c r="AJ84" s="47"/>
      <c r="AK84" s="47"/>
      <c r="AL84" s="47"/>
      <c r="AM84" s="47"/>
      <c r="AN84" s="47"/>
      <c r="AO84" s="47"/>
      <c r="AP84" s="48">
        <f t="shared" si="10"/>
        <v>0</v>
      </c>
      <c r="AR84" s="24"/>
      <c r="AS84" s="26"/>
      <c r="AT84" s="46"/>
      <c r="AU84" s="47"/>
      <c r="AV84" s="47"/>
      <c r="AW84" s="47"/>
      <c r="AX84" s="47"/>
      <c r="AY84" s="47"/>
      <c r="AZ84" s="47"/>
      <c r="BA84" s="47"/>
      <c r="BB84" s="47"/>
      <c r="BC84" s="47"/>
      <c r="BD84" s="48">
        <f t="shared" si="11"/>
        <v>0</v>
      </c>
      <c r="BF84" s="24"/>
      <c r="BG84" s="26"/>
      <c r="BH84" s="46"/>
      <c r="BI84" s="47"/>
      <c r="BJ84" s="47"/>
      <c r="BK84" s="47"/>
      <c r="BL84" s="47"/>
      <c r="BM84" s="47"/>
      <c r="BN84" s="47"/>
      <c r="BO84" s="47"/>
      <c r="BP84" s="47"/>
      <c r="BQ84" s="47"/>
      <c r="BR84" s="48">
        <f t="shared" si="12"/>
        <v>0</v>
      </c>
      <c r="BT84" s="24"/>
      <c r="BU84" s="26"/>
      <c r="BV84" s="46"/>
      <c r="BW84" s="47"/>
      <c r="BX84" s="47"/>
      <c r="BY84" s="47"/>
      <c r="BZ84" s="47"/>
      <c r="CA84" s="47"/>
      <c r="CB84" s="47"/>
      <c r="CC84" s="47"/>
      <c r="CD84" s="47"/>
      <c r="CE84" s="47"/>
      <c r="CF84" s="48">
        <f t="shared" si="13"/>
        <v>0</v>
      </c>
      <c r="CH84" s="24"/>
      <c r="CI84" s="26"/>
      <c r="CJ84" s="46"/>
      <c r="CK84" s="47"/>
      <c r="CL84" s="47"/>
      <c r="CM84" s="47"/>
      <c r="CN84" s="47"/>
      <c r="CO84" s="47"/>
      <c r="CP84" s="47"/>
      <c r="CQ84" s="47"/>
      <c r="CR84" s="47"/>
      <c r="CS84" s="47"/>
      <c r="CT84" s="48">
        <f t="shared" si="14"/>
        <v>0</v>
      </c>
      <c r="CV84" s="24"/>
      <c r="CW84" s="26"/>
      <c r="CX84" s="46"/>
      <c r="CY84" s="47"/>
      <c r="CZ84" s="47"/>
      <c r="DA84" s="47"/>
      <c r="DB84" s="47"/>
      <c r="DC84" s="47"/>
      <c r="DD84" s="47"/>
      <c r="DE84" s="47"/>
      <c r="DF84" s="47"/>
      <c r="DG84" s="47"/>
      <c r="DH84" s="48">
        <f t="shared" si="15"/>
        <v>0</v>
      </c>
      <c r="DJ84" s="24"/>
      <c r="DK84" s="26"/>
      <c r="DL84" s="46"/>
      <c r="DM84" s="47"/>
      <c r="DN84" s="47"/>
      <c r="DO84" s="47"/>
      <c r="DP84" s="47"/>
      <c r="DQ84" s="47"/>
      <c r="DR84" s="47"/>
      <c r="DS84" s="47"/>
      <c r="DT84" s="47"/>
      <c r="DU84" s="47"/>
      <c r="DV84" s="48">
        <f t="shared" si="16"/>
        <v>0</v>
      </c>
      <c r="DX84" s="24"/>
      <c r="DY84" s="26"/>
      <c r="DZ84" s="46"/>
      <c r="EA84" s="47"/>
      <c r="EB84" s="47"/>
      <c r="EC84" s="47"/>
      <c r="ED84" s="47"/>
      <c r="EE84" s="47"/>
      <c r="EF84" s="47"/>
      <c r="EG84" s="47"/>
      <c r="EH84" s="47"/>
      <c r="EI84" s="47"/>
      <c r="EJ84" s="48">
        <f t="shared" si="17"/>
        <v>0</v>
      </c>
      <c r="EL84" s="24"/>
      <c r="EM84" s="26"/>
      <c r="EN84" s="46"/>
      <c r="EO84" s="47"/>
      <c r="EP84" s="47"/>
      <c r="EQ84" s="47"/>
      <c r="ER84" s="47"/>
      <c r="ES84" s="47"/>
      <c r="ET84" s="47"/>
      <c r="EU84" s="47"/>
      <c r="EV84" s="47"/>
      <c r="EW84" s="47"/>
      <c r="EX84" s="48">
        <f t="shared" si="18"/>
        <v>0</v>
      </c>
    </row>
    <row r="85" spans="1:154" ht="15" hidden="1" customHeight="1" x14ac:dyDescent="0.25">
      <c r="A85" s="24"/>
      <c r="B85" s="26"/>
      <c r="C85" s="203"/>
      <c r="D85" s="39">
        <f>C85*(1+Pressupostos!$B$17)</f>
        <v>0</v>
      </c>
      <c r="E85" s="39">
        <f>D85*(1+Pressupostos!$B$18)</f>
        <v>0</v>
      </c>
      <c r="F85" s="39">
        <f>E85*(1+Pressupostos!$B$19)</f>
        <v>0</v>
      </c>
      <c r="G85" s="39">
        <f>F85*(1+Pressupostos!$B$20)</f>
        <v>0</v>
      </c>
      <c r="H85" s="39">
        <f>G85*(1+Pressupostos!$B$21)</f>
        <v>0</v>
      </c>
      <c r="I85" s="39">
        <f>H85*(1+Pressupostos!$B$22)</f>
        <v>0</v>
      </c>
      <c r="J85" s="39">
        <f>I85*(1+Pressupostos!$B$23)</f>
        <v>0</v>
      </c>
      <c r="K85" s="39">
        <f>J85*(1+Pressupostos!$B$24)</f>
        <v>0</v>
      </c>
      <c r="L85" s="39">
        <f>K85*(1+Pressupostos!$B$25)</f>
        <v>0</v>
      </c>
      <c r="M85" s="124">
        <f t="shared" si="0"/>
        <v>0</v>
      </c>
      <c r="AD85" s="24"/>
      <c r="AE85" s="26"/>
      <c r="AF85" s="46"/>
      <c r="AG85" s="47"/>
      <c r="AH85" s="47"/>
      <c r="AI85" s="47"/>
      <c r="AJ85" s="47"/>
      <c r="AK85" s="47"/>
      <c r="AL85" s="47"/>
      <c r="AM85" s="47"/>
      <c r="AN85" s="47"/>
      <c r="AO85" s="47"/>
      <c r="AP85" s="48">
        <f t="shared" si="10"/>
        <v>0</v>
      </c>
      <c r="AR85" s="24"/>
      <c r="AS85" s="26"/>
      <c r="AT85" s="46"/>
      <c r="AU85" s="47"/>
      <c r="AV85" s="47"/>
      <c r="AW85" s="47"/>
      <c r="AX85" s="47"/>
      <c r="AY85" s="47"/>
      <c r="AZ85" s="47"/>
      <c r="BA85" s="47"/>
      <c r="BB85" s="47"/>
      <c r="BC85" s="47"/>
      <c r="BD85" s="48">
        <f t="shared" si="11"/>
        <v>0</v>
      </c>
      <c r="BF85" s="24"/>
      <c r="BG85" s="26"/>
      <c r="BH85" s="46"/>
      <c r="BI85" s="47"/>
      <c r="BJ85" s="47"/>
      <c r="BK85" s="47"/>
      <c r="BL85" s="47"/>
      <c r="BM85" s="47"/>
      <c r="BN85" s="47"/>
      <c r="BO85" s="47"/>
      <c r="BP85" s="47"/>
      <c r="BQ85" s="47"/>
      <c r="BR85" s="48">
        <f t="shared" si="12"/>
        <v>0</v>
      </c>
      <c r="BT85" s="24"/>
      <c r="BU85" s="26"/>
      <c r="BV85" s="46"/>
      <c r="BW85" s="47"/>
      <c r="BX85" s="47"/>
      <c r="BY85" s="47"/>
      <c r="BZ85" s="47"/>
      <c r="CA85" s="47"/>
      <c r="CB85" s="47"/>
      <c r="CC85" s="47"/>
      <c r="CD85" s="47"/>
      <c r="CE85" s="47"/>
      <c r="CF85" s="48">
        <f t="shared" si="13"/>
        <v>0</v>
      </c>
      <c r="CH85" s="24"/>
      <c r="CI85" s="26"/>
      <c r="CJ85" s="46"/>
      <c r="CK85" s="47"/>
      <c r="CL85" s="47"/>
      <c r="CM85" s="47"/>
      <c r="CN85" s="47"/>
      <c r="CO85" s="47"/>
      <c r="CP85" s="47"/>
      <c r="CQ85" s="47"/>
      <c r="CR85" s="47"/>
      <c r="CS85" s="47"/>
      <c r="CT85" s="48">
        <f t="shared" si="14"/>
        <v>0</v>
      </c>
      <c r="CV85" s="24"/>
      <c r="CW85" s="26"/>
      <c r="CX85" s="46"/>
      <c r="CY85" s="47"/>
      <c r="CZ85" s="47"/>
      <c r="DA85" s="47"/>
      <c r="DB85" s="47"/>
      <c r="DC85" s="47"/>
      <c r="DD85" s="47"/>
      <c r="DE85" s="47"/>
      <c r="DF85" s="47"/>
      <c r="DG85" s="47"/>
      <c r="DH85" s="48">
        <f t="shared" si="15"/>
        <v>0</v>
      </c>
      <c r="DJ85" s="24"/>
      <c r="DK85" s="26"/>
      <c r="DL85" s="46"/>
      <c r="DM85" s="47"/>
      <c r="DN85" s="47"/>
      <c r="DO85" s="47"/>
      <c r="DP85" s="47"/>
      <c r="DQ85" s="47"/>
      <c r="DR85" s="47"/>
      <c r="DS85" s="47"/>
      <c r="DT85" s="47"/>
      <c r="DU85" s="47"/>
      <c r="DV85" s="48">
        <f t="shared" si="16"/>
        <v>0</v>
      </c>
      <c r="DX85" s="24"/>
      <c r="DY85" s="26"/>
      <c r="DZ85" s="46"/>
      <c r="EA85" s="47"/>
      <c r="EB85" s="47"/>
      <c r="EC85" s="47"/>
      <c r="ED85" s="47"/>
      <c r="EE85" s="47"/>
      <c r="EF85" s="47"/>
      <c r="EG85" s="47"/>
      <c r="EH85" s="47"/>
      <c r="EI85" s="47"/>
      <c r="EJ85" s="48">
        <f t="shared" si="17"/>
        <v>0</v>
      </c>
      <c r="EL85" s="24"/>
      <c r="EM85" s="26"/>
      <c r="EN85" s="46"/>
      <c r="EO85" s="47"/>
      <c r="EP85" s="47"/>
      <c r="EQ85" s="47"/>
      <c r="ER85" s="47"/>
      <c r="ES85" s="47"/>
      <c r="ET85" s="47"/>
      <c r="EU85" s="47"/>
      <c r="EV85" s="47"/>
      <c r="EW85" s="47"/>
      <c r="EX85" s="48">
        <f t="shared" si="18"/>
        <v>0</v>
      </c>
    </row>
    <row r="86" spans="1:154" ht="15" hidden="1" customHeight="1" x14ac:dyDescent="0.25">
      <c r="A86" s="24"/>
      <c r="B86" s="26"/>
      <c r="C86" s="203"/>
      <c r="D86" s="39">
        <f>C86*(1+Pressupostos!$B$17)</f>
        <v>0</v>
      </c>
      <c r="E86" s="39">
        <f>D86*(1+Pressupostos!$B$18)</f>
        <v>0</v>
      </c>
      <c r="F86" s="39">
        <f>E86*(1+Pressupostos!$B$19)</f>
        <v>0</v>
      </c>
      <c r="G86" s="39">
        <f>F86*(1+Pressupostos!$B$20)</f>
        <v>0</v>
      </c>
      <c r="H86" s="39">
        <f>G86*(1+Pressupostos!$B$21)</f>
        <v>0</v>
      </c>
      <c r="I86" s="39">
        <f>H86*(1+Pressupostos!$B$22)</f>
        <v>0</v>
      </c>
      <c r="J86" s="39">
        <f>I86*(1+Pressupostos!$B$23)</f>
        <v>0</v>
      </c>
      <c r="K86" s="39">
        <f>J86*(1+Pressupostos!$B$24)</f>
        <v>0</v>
      </c>
      <c r="L86" s="39">
        <f>K86*(1+Pressupostos!$B$25)</f>
        <v>0</v>
      </c>
      <c r="M86" s="124">
        <f t="shared" si="0"/>
        <v>0</v>
      </c>
      <c r="AD86" s="24"/>
      <c r="AE86" s="26"/>
      <c r="AF86" s="46"/>
      <c r="AG86" s="47"/>
      <c r="AH86" s="47"/>
      <c r="AI86" s="47"/>
      <c r="AJ86" s="47"/>
      <c r="AK86" s="47"/>
      <c r="AL86" s="47"/>
      <c r="AM86" s="47"/>
      <c r="AN86" s="47"/>
      <c r="AO86" s="47"/>
      <c r="AP86" s="48">
        <f t="shared" si="10"/>
        <v>0</v>
      </c>
      <c r="AR86" s="24"/>
      <c r="AS86" s="26"/>
      <c r="AT86" s="46"/>
      <c r="AU86" s="47"/>
      <c r="AV86" s="47"/>
      <c r="AW86" s="47"/>
      <c r="AX86" s="47"/>
      <c r="AY86" s="47"/>
      <c r="AZ86" s="47"/>
      <c r="BA86" s="47"/>
      <c r="BB86" s="47"/>
      <c r="BC86" s="47"/>
      <c r="BD86" s="48">
        <f t="shared" si="11"/>
        <v>0</v>
      </c>
      <c r="BF86" s="24"/>
      <c r="BG86" s="26"/>
      <c r="BH86" s="46"/>
      <c r="BI86" s="47"/>
      <c r="BJ86" s="47"/>
      <c r="BK86" s="47"/>
      <c r="BL86" s="47"/>
      <c r="BM86" s="47"/>
      <c r="BN86" s="47"/>
      <c r="BO86" s="47"/>
      <c r="BP86" s="47"/>
      <c r="BQ86" s="47"/>
      <c r="BR86" s="48">
        <f t="shared" si="12"/>
        <v>0</v>
      </c>
      <c r="BT86" s="24"/>
      <c r="BU86" s="26"/>
      <c r="BV86" s="46"/>
      <c r="BW86" s="47"/>
      <c r="BX86" s="47"/>
      <c r="BY86" s="47"/>
      <c r="BZ86" s="47"/>
      <c r="CA86" s="47"/>
      <c r="CB86" s="47"/>
      <c r="CC86" s="47"/>
      <c r="CD86" s="47"/>
      <c r="CE86" s="47"/>
      <c r="CF86" s="48">
        <f t="shared" si="13"/>
        <v>0</v>
      </c>
      <c r="CH86" s="24"/>
      <c r="CI86" s="26"/>
      <c r="CJ86" s="46"/>
      <c r="CK86" s="47"/>
      <c r="CL86" s="47"/>
      <c r="CM86" s="47"/>
      <c r="CN86" s="47"/>
      <c r="CO86" s="47"/>
      <c r="CP86" s="47"/>
      <c r="CQ86" s="47"/>
      <c r="CR86" s="47"/>
      <c r="CS86" s="47"/>
      <c r="CT86" s="48">
        <f t="shared" si="14"/>
        <v>0</v>
      </c>
      <c r="CV86" s="24"/>
      <c r="CW86" s="26"/>
      <c r="CX86" s="46"/>
      <c r="CY86" s="47"/>
      <c r="CZ86" s="47"/>
      <c r="DA86" s="47"/>
      <c r="DB86" s="47"/>
      <c r="DC86" s="47"/>
      <c r="DD86" s="47"/>
      <c r="DE86" s="47"/>
      <c r="DF86" s="47"/>
      <c r="DG86" s="47"/>
      <c r="DH86" s="48">
        <f t="shared" si="15"/>
        <v>0</v>
      </c>
      <c r="DJ86" s="24"/>
      <c r="DK86" s="26"/>
      <c r="DL86" s="46"/>
      <c r="DM86" s="47"/>
      <c r="DN86" s="47"/>
      <c r="DO86" s="47"/>
      <c r="DP86" s="47"/>
      <c r="DQ86" s="47"/>
      <c r="DR86" s="47"/>
      <c r="DS86" s="47"/>
      <c r="DT86" s="47"/>
      <c r="DU86" s="47"/>
      <c r="DV86" s="48">
        <f t="shared" si="16"/>
        <v>0</v>
      </c>
      <c r="DX86" s="24"/>
      <c r="DY86" s="26"/>
      <c r="DZ86" s="46"/>
      <c r="EA86" s="47"/>
      <c r="EB86" s="47"/>
      <c r="EC86" s="47"/>
      <c r="ED86" s="47"/>
      <c r="EE86" s="47"/>
      <c r="EF86" s="47"/>
      <c r="EG86" s="47"/>
      <c r="EH86" s="47"/>
      <c r="EI86" s="47"/>
      <c r="EJ86" s="48">
        <f t="shared" si="17"/>
        <v>0</v>
      </c>
      <c r="EL86" s="24"/>
      <c r="EM86" s="26"/>
      <c r="EN86" s="46"/>
      <c r="EO86" s="47"/>
      <c r="EP86" s="47"/>
      <c r="EQ86" s="47"/>
      <c r="ER86" s="47"/>
      <c r="ES86" s="47"/>
      <c r="ET86" s="47"/>
      <c r="EU86" s="47"/>
      <c r="EV86" s="47"/>
      <c r="EW86" s="47"/>
      <c r="EX86" s="48">
        <f t="shared" si="18"/>
        <v>0</v>
      </c>
    </row>
    <row r="87" spans="1:154" ht="15.75" hidden="1" customHeight="1" thickBot="1" x14ac:dyDescent="0.3">
      <c r="A87" s="24"/>
      <c r="B87" s="26"/>
      <c r="C87" s="203"/>
      <c r="D87" s="39">
        <f>C87*(1+Pressupostos!$B$17)</f>
        <v>0</v>
      </c>
      <c r="E87" s="39">
        <f>D87*(1+Pressupostos!$B$18)</f>
        <v>0</v>
      </c>
      <c r="F87" s="39">
        <f>E87*(1+Pressupostos!$B$19)</f>
        <v>0</v>
      </c>
      <c r="G87" s="39">
        <f>F87*(1+Pressupostos!$B$20)</f>
        <v>0</v>
      </c>
      <c r="H87" s="39">
        <f>G87*(1+Pressupostos!$B$21)</f>
        <v>0</v>
      </c>
      <c r="I87" s="39">
        <f>H87*(1+Pressupostos!$B$22)</f>
        <v>0</v>
      </c>
      <c r="J87" s="39">
        <f>I87*(1+Pressupostos!$B$23)</f>
        <v>0</v>
      </c>
      <c r="K87" s="39">
        <f>J87*(1+Pressupostos!$B$24)</f>
        <v>0</v>
      </c>
      <c r="L87" s="39">
        <f>K87*(1+Pressupostos!$B$25)</f>
        <v>0</v>
      </c>
      <c r="M87" s="124">
        <f t="shared" si="0"/>
        <v>0</v>
      </c>
      <c r="AD87" s="35"/>
      <c r="AE87" s="38"/>
      <c r="AF87" s="49"/>
      <c r="AG87" s="50"/>
      <c r="AH87" s="50"/>
      <c r="AI87" s="50"/>
      <c r="AJ87" s="50"/>
      <c r="AK87" s="50"/>
      <c r="AL87" s="50"/>
      <c r="AM87" s="50"/>
      <c r="AN87" s="50"/>
      <c r="AO87" s="50"/>
      <c r="AP87" s="51">
        <f t="shared" si="10"/>
        <v>0</v>
      </c>
      <c r="AR87" s="35"/>
      <c r="AS87" s="38"/>
      <c r="AT87" s="49"/>
      <c r="AU87" s="50"/>
      <c r="AV87" s="50"/>
      <c r="AW87" s="50"/>
      <c r="AX87" s="50"/>
      <c r="AY87" s="50"/>
      <c r="AZ87" s="50"/>
      <c r="BA87" s="50"/>
      <c r="BB87" s="50"/>
      <c r="BC87" s="50"/>
      <c r="BD87" s="51">
        <f t="shared" si="11"/>
        <v>0</v>
      </c>
      <c r="BF87" s="35"/>
      <c r="BG87" s="38"/>
      <c r="BH87" s="49"/>
      <c r="BI87" s="50"/>
      <c r="BJ87" s="50"/>
      <c r="BK87" s="50"/>
      <c r="BL87" s="50"/>
      <c r="BM87" s="50"/>
      <c r="BN87" s="50"/>
      <c r="BO87" s="50"/>
      <c r="BP87" s="50"/>
      <c r="BQ87" s="50"/>
      <c r="BR87" s="51">
        <f t="shared" si="12"/>
        <v>0</v>
      </c>
      <c r="BT87" s="35"/>
      <c r="BU87" s="38"/>
      <c r="BV87" s="49"/>
      <c r="BW87" s="50"/>
      <c r="BX87" s="50"/>
      <c r="BY87" s="50"/>
      <c r="BZ87" s="50"/>
      <c r="CA87" s="50"/>
      <c r="CB87" s="50"/>
      <c r="CC87" s="50"/>
      <c r="CD87" s="50"/>
      <c r="CE87" s="50"/>
      <c r="CF87" s="51">
        <f t="shared" si="13"/>
        <v>0</v>
      </c>
      <c r="CH87" s="35"/>
      <c r="CI87" s="38"/>
      <c r="CJ87" s="49"/>
      <c r="CK87" s="50"/>
      <c r="CL87" s="50"/>
      <c r="CM87" s="50"/>
      <c r="CN87" s="50"/>
      <c r="CO87" s="50"/>
      <c r="CP87" s="50"/>
      <c r="CQ87" s="50"/>
      <c r="CR87" s="50"/>
      <c r="CS87" s="50"/>
      <c r="CT87" s="51">
        <f t="shared" si="14"/>
        <v>0</v>
      </c>
      <c r="CV87" s="35"/>
      <c r="CW87" s="38"/>
      <c r="CX87" s="49"/>
      <c r="CY87" s="50"/>
      <c r="CZ87" s="50"/>
      <c r="DA87" s="50"/>
      <c r="DB87" s="50"/>
      <c r="DC87" s="50"/>
      <c r="DD87" s="50"/>
      <c r="DE87" s="50"/>
      <c r="DF87" s="50"/>
      <c r="DG87" s="50"/>
      <c r="DH87" s="51">
        <f t="shared" si="15"/>
        <v>0</v>
      </c>
      <c r="DJ87" s="35"/>
      <c r="DK87" s="38"/>
      <c r="DL87" s="49"/>
      <c r="DM87" s="50"/>
      <c r="DN87" s="50"/>
      <c r="DO87" s="50"/>
      <c r="DP87" s="50"/>
      <c r="DQ87" s="50"/>
      <c r="DR87" s="50"/>
      <c r="DS87" s="50"/>
      <c r="DT87" s="50"/>
      <c r="DU87" s="50"/>
      <c r="DV87" s="51">
        <f t="shared" si="16"/>
        <v>0</v>
      </c>
      <c r="DX87" s="35"/>
      <c r="DY87" s="38"/>
      <c r="DZ87" s="49"/>
      <c r="EA87" s="50"/>
      <c r="EB87" s="50"/>
      <c r="EC87" s="50"/>
      <c r="ED87" s="50"/>
      <c r="EE87" s="50"/>
      <c r="EF87" s="50"/>
      <c r="EG87" s="50"/>
      <c r="EH87" s="50"/>
      <c r="EI87" s="50"/>
      <c r="EJ87" s="51">
        <f t="shared" si="17"/>
        <v>0</v>
      </c>
      <c r="EL87" s="35"/>
      <c r="EM87" s="38"/>
      <c r="EN87" s="49"/>
      <c r="EO87" s="50"/>
      <c r="EP87" s="50"/>
      <c r="EQ87" s="50"/>
      <c r="ER87" s="50"/>
      <c r="ES87" s="50"/>
      <c r="ET87" s="50"/>
      <c r="EU87" s="50"/>
      <c r="EV87" s="50"/>
      <c r="EW87" s="50"/>
      <c r="EX87" s="51">
        <f t="shared" si="18"/>
        <v>0</v>
      </c>
    </row>
    <row r="88" spans="1:154" ht="15" hidden="1" customHeight="1" x14ac:dyDescent="0.25">
      <c r="A88" s="24"/>
      <c r="B88" s="26"/>
      <c r="C88" s="203"/>
      <c r="D88" s="39">
        <f>C88*(1+Pressupostos!$B$17)</f>
        <v>0</v>
      </c>
      <c r="E88" s="39">
        <f>D88*(1+Pressupostos!$B$18)</f>
        <v>0</v>
      </c>
      <c r="F88" s="39">
        <f>E88*(1+Pressupostos!$B$19)</f>
        <v>0</v>
      </c>
      <c r="G88" s="39">
        <f>F88*(1+Pressupostos!$B$20)</f>
        <v>0</v>
      </c>
      <c r="H88" s="39">
        <f>G88*(1+Pressupostos!$B$21)</f>
        <v>0</v>
      </c>
      <c r="I88" s="39">
        <f>H88*(1+Pressupostos!$B$22)</f>
        <v>0</v>
      </c>
      <c r="J88" s="39">
        <f>I88*(1+Pressupostos!$B$23)</f>
        <v>0</v>
      </c>
      <c r="K88" s="39">
        <f>J88*(1+Pressupostos!$B$24)</f>
        <v>0</v>
      </c>
      <c r="L88" s="39">
        <f>K88*(1+Pressupostos!$B$25)</f>
        <v>0</v>
      </c>
      <c r="M88" s="124">
        <f t="shared" ref="M88:M122" si="34">SUM(C88:L88)</f>
        <v>0</v>
      </c>
      <c r="AD88" s="24"/>
      <c r="AE88" s="26"/>
      <c r="AF88" s="46"/>
      <c r="AG88" s="47"/>
      <c r="AH88" s="47"/>
      <c r="AI88" s="47"/>
      <c r="AJ88" s="47"/>
      <c r="AK88" s="47"/>
      <c r="AL88" s="47"/>
      <c r="AM88" s="47"/>
      <c r="AN88" s="47"/>
      <c r="AO88" s="47"/>
      <c r="AP88" s="48">
        <f t="shared" ref="AP88:AP122" si="35">SUM(AF88:AO88)</f>
        <v>0</v>
      </c>
      <c r="AR88" s="24"/>
      <c r="AS88" s="26"/>
      <c r="AT88" s="46"/>
      <c r="AU88" s="47"/>
      <c r="AV88" s="47"/>
      <c r="AW88" s="47"/>
      <c r="AX88" s="47"/>
      <c r="AY88" s="47"/>
      <c r="AZ88" s="47"/>
      <c r="BA88" s="47"/>
      <c r="BB88" s="47"/>
      <c r="BC88" s="47"/>
      <c r="BD88" s="48">
        <f t="shared" ref="BD88:BD122" si="36">SUM(AT88:BC88)</f>
        <v>0</v>
      </c>
      <c r="BF88" s="24"/>
      <c r="BG88" s="26"/>
      <c r="BH88" s="46"/>
      <c r="BI88" s="47"/>
      <c r="BJ88" s="47"/>
      <c r="BK88" s="47"/>
      <c r="BL88" s="47"/>
      <c r="BM88" s="47"/>
      <c r="BN88" s="47"/>
      <c r="BO88" s="47"/>
      <c r="BP88" s="47"/>
      <c r="BQ88" s="47"/>
      <c r="BR88" s="48">
        <f t="shared" ref="BR88:BR122" si="37">SUM(BH88:BQ88)</f>
        <v>0</v>
      </c>
      <c r="BT88" s="24"/>
      <c r="BU88" s="26"/>
      <c r="BV88" s="46"/>
      <c r="BW88" s="47"/>
      <c r="BX88" s="47"/>
      <c r="BY88" s="47"/>
      <c r="BZ88" s="47"/>
      <c r="CA88" s="47"/>
      <c r="CB88" s="47"/>
      <c r="CC88" s="47"/>
      <c r="CD88" s="47"/>
      <c r="CE88" s="47"/>
      <c r="CF88" s="48">
        <f t="shared" ref="CF88:CF122" si="38">SUM(BV88:CE88)</f>
        <v>0</v>
      </c>
      <c r="CH88" s="24"/>
      <c r="CI88" s="26"/>
      <c r="CJ88" s="46"/>
      <c r="CK88" s="47"/>
      <c r="CL88" s="47"/>
      <c r="CM88" s="47"/>
      <c r="CN88" s="47"/>
      <c r="CO88" s="47"/>
      <c r="CP88" s="47"/>
      <c r="CQ88" s="47"/>
      <c r="CR88" s="47"/>
      <c r="CS88" s="47"/>
      <c r="CT88" s="48">
        <f t="shared" ref="CT88:CT151" si="39">SUM(CJ88:CS88)</f>
        <v>0</v>
      </c>
      <c r="CV88" s="24"/>
      <c r="CW88" s="26"/>
      <c r="CX88" s="46"/>
      <c r="CY88" s="47"/>
      <c r="CZ88" s="47"/>
      <c r="DA88" s="47"/>
      <c r="DB88" s="47"/>
      <c r="DC88" s="47"/>
      <c r="DD88" s="47"/>
      <c r="DE88" s="47"/>
      <c r="DF88" s="47"/>
      <c r="DG88" s="47"/>
      <c r="DH88" s="48">
        <f t="shared" ref="DH88:DH151" si="40">SUM(CX88:DG88)</f>
        <v>0</v>
      </c>
      <c r="DJ88" s="24"/>
      <c r="DK88" s="26"/>
      <c r="DL88" s="46"/>
      <c r="DM88" s="47"/>
      <c r="DN88" s="47"/>
      <c r="DO88" s="47"/>
      <c r="DP88" s="47"/>
      <c r="DQ88" s="47"/>
      <c r="DR88" s="47"/>
      <c r="DS88" s="47"/>
      <c r="DT88" s="47"/>
      <c r="DU88" s="47"/>
      <c r="DV88" s="48">
        <f t="shared" ref="DV88:DV151" si="41">SUM(DL88:DU88)</f>
        <v>0</v>
      </c>
      <c r="DX88" s="24"/>
      <c r="DY88" s="26"/>
      <c r="DZ88" s="46"/>
      <c r="EA88" s="47"/>
      <c r="EB88" s="47"/>
      <c r="EC88" s="47"/>
      <c r="ED88" s="47"/>
      <c r="EE88" s="47"/>
      <c r="EF88" s="47"/>
      <c r="EG88" s="47"/>
      <c r="EH88" s="47"/>
      <c r="EI88" s="47"/>
      <c r="EJ88" s="48">
        <f t="shared" ref="EJ88:EJ151" si="42">SUM(DZ88:EI88)</f>
        <v>0</v>
      </c>
      <c r="EL88" s="24"/>
      <c r="EM88" s="26"/>
      <c r="EN88" s="46"/>
      <c r="EO88" s="47"/>
      <c r="EP88" s="47"/>
      <c r="EQ88" s="47"/>
      <c r="ER88" s="47"/>
      <c r="ES88" s="47"/>
      <c r="ET88" s="47"/>
      <c r="EU88" s="47"/>
      <c r="EV88" s="47"/>
      <c r="EW88" s="47"/>
      <c r="EX88" s="48">
        <f t="shared" ref="EX88:EX151" si="43">SUM(EN88:EW88)</f>
        <v>0</v>
      </c>
    </row>
    <row r="89" spans="1:154" ht="15" hidden="1" customHeight="1" x14ac:dyDescent="0.25">
      <c r="A89" s="24"/>
      <c r="B89" s="26"/>
      <c r="C89" s="203"/>
      <c r="D89" s="39">
        <f>C89*(1+Pressupostos!$B$17)</f>
        <v>0</v>
      </c>
      <c r="E89" s="39">
        <f>D89*(1+Pressupostos!$B$18)</f>
        <v>0</v>
      </c>
      <c r="F89" s="39">
        <f>E89*(1+Pressupostos!$B$19)</f>
        <v>0</v>
      </c>
      <c r="G89" s="39">
        <f>F89*(1+Pressupostos!$B$20)</f>
        <v>0</v>
      </c>
      <c r="H89" s="39">
        <f>G89*(1+Pressupostos!$B$21)</f>
        <v>0</v>
      </c>
      <c r="I89" s="39">
        <f>H89*(1+Pressupostos!$B$22)</f>
        <v>0</v>
      </c>
      <c r="J89" s="39">
        <f>I89*(1+Pressupostos!$B$23)</f>
        <v>0</v>
      </c>
      <c r="K89" s="39">
        <f>J89*(1+Pressupostos!$B$24)</f>
        <v>0</v>
      </c>
      <c r="L89" s="39">
        <f>K89*(1+Pressupostos!$B$25)</f>
        <v>0</v>
      </c>
      <c r="M89" s="124">
        <f t="shared" si="34"/>
        <v>0</v>
      </c>
      <c r="AD89" s="24"/>
      <c r="AE89" s="26"/>
      <c r="AF89" s="46"/>
      <c r="AG89" s="47"/>
      <c r="AH89" s="47"/>
      <c r="AI89" s="47"/>
      <c r="AJ89" s="47"/>
      <c r="AK89" s="47"/>
      <c r="AL89" s="47"/>
      <c r="AM89" s="47"/>
      <c r="AN89" s="47"/>
      <c r="AO89" s="47"/>
      <c r="AP89" s="48">
        <f t="shared" si="35"/>
        <v>0</v>
      </c>
      <c r="AR89" s="24"/>
      <c r="AS89" s="26"/>
      <c r="AT89" s="46"/>
      <c r="AU89" s="47"/>
      <c r="AV89" s="47"/>
      <c r="AW89" s="47"/>
      <c r="AX89" s="47"/>
      <c r="AY89" s="47"/>
      <c r="AZ89" s="47"/>
      <c r="BA89" s="47"/>
      <c r="BB89" s="47"/>
      <c r="BC89" s="47"/>
      <c r="BD89" s="48">
        <f t="shared" si="36"/>
        <v>0</v>
      </c>
      <c r="BF89" s="24"/>
      <c r="BG89" s="26"/>
      <c r="BH89" s="46"/>
      <c r="BI89" s="47"/>
      <c r="BJ89" s="47"/>
      <c r="BK89" s="47"/>
      <c r="BL89" s="47"/>
      <c r="BM89" s="47"/>
      <c r="BN89" s="47"/>
      <c r="BO89" s="47"/>
      <c r="BP89" s="47"/>
      <c r="BQ89" s="47"/>
      <c r="BR89" s="48">
        <f t="shared" si="37"/>
        <v>0</v>
      </c>
      <c r="BT89" s="24"/>
      <c r="BU89" s="26"/>
      <c r="BV89" s="46"/>
      <c r="BW89" s="47"/>
      <c r="BX89" s="47"/>
      <c r="BY89" s="47"/>
      <c r="BZ89" s="47"/>
      <c r="CA89" s="47"/>
      <c r="CB89" s="47"/>
      <c r="CC89" s="47"/>
      <c r="CD89" s="47"/>
      <c r="CE89" s="47"/>
      <c r="CF89" s="48">
        <f t="shared" si="38"/>
        <v>0</v>
      </c>
      <c r="CH89" s="24"/>
      <c r="CI89" s="26"/>
      <c r="CJ89" s="46"/>
      <c r="CK89" s="47"/>
      <c r="CL89" s="47"/>
      <c r="CM89" s="47"/>
      <c r="CN89" s="47"/>
      <c r="CO89" s="47"/>
      <c r="CP89" s="47"/>
      <c r="CQ89" s="47"/>
      <c r="CR89" s="47"/>
      <c r="CS89" s="47"/>
      <c r="CT89" s="48">
        <f t="shared" si="39"/>
        <v>0</v>
      </c>
      <c r="CV89" s="24"/>
      <c r="CW89" s="26"/>
      <c r="CX89" s="46"/>
      <c r="CY89" s="47"/>
      <c r="CZ89" s="47"/>
      <c r="DA89" s="47"/>
      <c r="DB89" s="47"/>
      <c r="DC89" s="47"/>
      <c r="DD89" s="47"/>
      <c r="DE89" s="47"/>
      <c r="DF89" s="47"/>
      <c r="DG89" s="47"/>
      <c r="DH89" s="48">
        <f t="shared" si="40"/>
        <v>0</v>
      </c>
      <c r="DJ89" s="24"/>
      <c r="DK89" s="26"/>
      <c r="DL89" s="46"/>
      <c r="DM89" s="47"/>
      <c r="DN89" s="47"/>
      <c r="DO89" s="47"/>
      <c r="DP89" s="47"/>
      <c r="DQ89" s="47"/>
      <c r="DR89" s="47"/>
      <c r="DS89" s="47"/>
      <c r="DT89" s="47"/>
      <c r="DU89" s="47"/>
      <c r="DV89" s="48">
        <f t="shared" si="41"/>
        <v>0</v>
      </c>
      <c r="DX89" s="24"/>
      <c r="DY89" s="26"/>
      <c r="DZ89" s="46"/>
      <c r="EA89" s="47"/>
      <c r="EB89" s="47"/>
      <c r="EC89" s="47"/>
      <c r="ED89" s="47"/>
      <c r="EE89" s="47"/>
      <c r="EF89" s="47"/>
      <c r="EG89" s="47"/>
      <c r="EH89" s="47"/>
      <c r="EI89" s="47"/>
      <c r="EJ89" s="48">
        <f t="shared" si="42"/>
        <v>0</v>
      </c>
      <c r="EL89" s="24"/>
      <c r="EM89" s="26"/>
      <c r="EN89" s="46"/>
      <c r="EO89" s="47"/>
      <c r="EP89" s="47"/>
      <c r="EQ89" s="47"/>
      <c r="ER89" s="47"/>
      <c r="ES89" s="47"/>
      <c r="ET89" s="47"/>
      <c r="EU89" s="47"/>
      <c r="EV89" s="47"/>
      <c r="EW89" s="47"/>
      <c r="EX89" s="48">
        <f t="shared" si="43"/>
        <v>0</v>
      </c>
    </row>
    <row r="90" spans="1:154" ht="15" hidden="1" customHeight="1" x14ac:dyDescent="0.25">
      <c r="A90" s="24"/>
      <c r="B90" s="26"/>
      <c r="C90" s="203"/>
      <c r="D90" s="39">
        <f>C90*(1+Pressupostos!$B$17)</f>
        <v>0</v>
      </c>
      <c r="E90" s="39">
        <f>D90*(1+Pressupostos!$B$18)</f>
        <v>0</v>
      </c>
      <c r="F90" s="39">
        <f>E90*(1+Pressupostos!$B$19)</f>
        <v>0</v>
      </c>
      <c r="G90" s="39">
        <f>F90*(1+Pressupostos!$B$20)</f>
        <v>0</v>
      </c>
      <c r="H90" s="39">
        <f>G90*(1+Pressupostos!$B$21)</f>
        <v>0</v>
      </c>
      <c r="I90" s="39">
        <f>H90*(1+Pressupostos!$B$22)</f>
        <v>0</v>
      </c>
      <c r="J90" s="39">
        <f>I90*(1+Pressupostos!$B$23)</f>
        <v>0</v>
      </c>
      <c r="K90" s="39">
        <f>J90*(1+Pressupostos!$B$24)</f>
        <v>0</v>
      </c>
      <c r="L90" s="39">
        <f>K90*(1+Pressupostos!$B$25)</f>
        <v>0</v>
      </c>
      <c r="M90" s="124">
        <f t="shared" si="34"/>
        <v>0</v>
      </c>
      <c r="AD90" s="24"/>
      <c r="AE90" s="26"/>
      <c r="AF90" s="46"/>
      <c r="AG90" s="47"/>
      <c r="AH90" s="47"/>
      <c r="AI90" s="47"/>
      <c r="AJ90" s="47"/>
      <c r="AK90" s="47"/>
      <c r="AL90" s="47"/>
      <c r="AM90" s="47"/>
      <c r="AN90" s="47"/>
      <c r="AO90" s="47"/>
      <c r="AP90" s="48">
        <f t="shared" si="35"/>
        <v>0</v>
      </c>
      <c r="AR90" s="24"/>
      <c r="AS90" s="26"/>
      <c r="AT90" s="46"/>
      <c r="AU90" s="47"/>
      <c r="AV90" s="47"/>
      <c r="AW90" s="47"/>
      <c r="AX90" s="47"/>
      <c r="AY90" s="47"/>
      <c r="AZ90" s="47"/>
      <c r="BA90" s="47"/>
      <c r="BB90" s="47"/>
      <c r="BC90" s="47"/>
      <c r="BD90" s="48">
        <f t="shared" si="36"/>
        <v>0</v>
      </c>
      <c r="BF90" s="24"/>
      <c r="BG90" s="26"/>
      <c r="BH90" s="46"/>
      <c r="BI90" s="47"/>
      <c r="BJ90" s="47"/>
      <c r="BK90" s="47"/>
      <c r="BL90" s="47"/>
      <c r="BM90" s="47"/>
      <c r="BN90" s="47"/>
      <c r="BO90" s="47"/>
      <c r="BP90" s="47"/>
      <c r="BQ90" s="47"/>
      <c r="BR90" s="48">
        <f t="shared" si="37"/>
        <v>0</v>
      </c>
      <c r="BT90" s="24"/>
      <c r="BU90" s="26"/>
      <c r="BV90" s="46"/>
      <c r="BW90" s="47"/>
      <c r="BX90" s="47"/>
      <c r="BY90" s="47"/>
      <c r="BZ90" s="47"/>
      <c r="CA90" s="47"/>
      <c r="CB90" s="47"/>
      <c r="CC90" s="47"/>
      <c r="CD90" s="47"/>
      <c r="CE90" s="47"/>
      <c r="CF90" s="48">
        <f t="shared" si="38"/>
        <v>0</v>
      </c>
      <c r="CH90" s="24"/>
      <c r="CI90" s="26"/>
      <c r="CJ90" s="46"/>
      <c r="CK90" s="47"/>
      <c r="CL90" s="47"/>
      <c r="CM90" s="47"/>
      <c r="CN90" s="47"/>
      <c r="CO90" s="47"/>
      <c r="CP90" s="47"/>
      <c r="CQ90" s="47"/>
      <c r="CR90" s="47"/>
      <c r="CS90" s="47"/>
      <c r="CT90" s="48">
        <f t="shared" si="39"/>
        <v>0</v>
      </c>
      <c r="CV90" s="24"/>
      <c r="CW90" s="26"/>
      <c r="CX90" s="46"/>
      <c r="CY90" s="47"/>
      <c r="CZ90" s="47"/>
      <c r="DA90" s="47"/>
      <c r="DB90" s="47"/>
      <c r="DC90" s="47"/>
      <c r="DD90" s="47"/>
      <c r="DE90" s="47"/>
      <c r="DF90" s="47"/>
      <c r="DG90" s="47"/>
      <c r="DH90" s="48">
        <f t="shared" si="40"/>
        <v>0</v>
      </c>
      <c r="DJ90" s="24"/>
      <c r="DK90" s="26"/>
      <c r="DL90" s="46"/>
      <c r="DM90" s="47"/>
      <c r="DN90" s="47"/>
      <c r="DO90" s="47"/>
      <c r="DP90" s="47"/>
      <c r="DQ90" s="47"/>
      <c r="DR90" s="47"/>
      <c r="DS90" s="47"/>
      <c r="DT90" s="47"/>
      <c r="DU90" s="47"/>
      <c r="DV90" s="48">
        <f t="shared" si="41"/>
        <v>0</v>
      </c>
      <c r="DX90" s="24"/>
      <c r="DY90" s="26"/>
      <c r="DZ90" s="46"/>
      <c r="EA90" s="47"/>
      <c r="EB90" s="47"/>
      <c r="EC90" s="47"/>
      <c r="ED90" s="47"/>
      <c r="EE90" s="47"/>
      <c r="EF90" s="47"/>
      <c r="EG90" s="47"/>
      <c r="EH90" s="47"/>
      <c r="EI90" s="47"/>
      <c r="EJ90" s="48">
        <f t="shared" si="42"/>
        <v>0</v>
      </c>
      <c r="EL90" s="24"/>
      <c r="EM90" s="26"/>
      <c r="EN90" s="46"/>
      <c r="EO90" s="47"/>
      <c r="EP90" s="47"/>
      <c r="EQ90" s="47"/>
      <c r="ER90" s="47"/>
      <c r="ES90" s="47"/>
      <c r="ET90" s="47"/>
      <c r="EU90" s="47"/>
      <c r="EV90" s="47"/>
      <c r="EW90" s="47"/>
      <c r="EX90" s="48">
        <f t="shared" si="43"/>
        <v>0</v>
      </c>
    </row>
    <row r="91" spans="1:154" ht="15" hidden="1" customHeight="1" x14ac:dyDescent="0.25">
      <c r="A91" s="24"/>
      <c r="B91" s="26"/>
      <c r="C91" s="203"/>
      <c r="D91" s="39">
        <f>C91*(1+Pressupostos!$B$17)</f>
        <v>0</v>
      </c>
      <c r="E91" s="39">
        <f>D91*(1+Pressupostos!$B$18)</f>
        <v>0</v>
      </c>
      <c r="F91" s="39">
        <f>E91*(1+Pressupostos!$B$19)</f>
        <v>0</v>
      </c>
      <c r="G91" s="39">
        <f>F91*(1+Pressupostos!$B$20)</f>
        <v>0</v>
      </c>
      <c r="H91" s="39">
        <f>G91*(1+Pressupostos!$B$21)</f>
        <v>0</v>
      </c>
      <c r="I91" s="39">
        <f>H91*(1+Pressupostos!$B$22)</f>
        <v>0</v>
      </c>
      <c r="J91" s="39">
        <f>I91*(1+Pressupostos!$B$23)</f>
        <v>0</v>
      </c>
      <c r="K91" s="39">
        <f>J91*(1+Pressupostos!$B$24)</f>
        <v>0</v>
      </c>
      <c r="L91" s="39">
        <f>K91*(1+Pressupostos!$B$25)</f>
        <v>0</v>
      </c>
      <c r="M91" s="124">
        <f t="shared" si="34"/>
        <v>0</v>
      </c>
      <c r="AD91" s="24"/>
      <c r="AE91" s="26"/>
      <c r="AF91" s="46"/>
      <c r="AG91" s="47"/>
      <c r="AH91" s="47"/>
      <c r="AI91" s="47"/>
      <c r="AJ91" s="47"/>
      <c r="AK91" s="47"/>
      <c r="AL91" s="47"/>
      <c r="AM91" s="47"/>
      <c r="AN91" s="47"/>
      <c r="AO91" s="47"/>
      <c r="AP91" s="48">
        <f t="shared" si="35"/>
        <v>0</v>
      </c>
      <c r="AR91" s="24"/>
      <c r="AS91" s="26"/>
      <c r="AT91" s="46"/>
      <c r="AU91" s="47"/>
      <c r="AV91" s="47"/>
      <c r="AW91" s="47"/>
      <c r="AX91" s="47"/>
      <c r="AY91" s="47"/>
      <c r="AZ91" s="47"/>
      <c r="BA91" s="47"/>
      <c r="BB91" s="47"/>
      <c r="BC91" s="47"/>
      <c r="BD91" s="48">
        <f t="shared" si="36"/>
        <v>0</v>
      </c>
      <c r="BF91" s="24"/>
      <c r="BG91" s="26"/>
      <c r="BH91" s="46"/>
      <c r="BI91" s="47"/>
      <c r="BJ91" s="47"/>
      <c r="BK91" s="47"/>
      <c r="BL91" s="47"/>
      <c r="BM91" s="47"/>
      <c r="BN91" s="47"/>
      <c r="BO91" s="47"/>
      <c r="BP91" s="47"/>
      <c r="BQ91" s="47"/>
      <c r="BR91" s="48">
        <f t="shared" si="37"/>
        <v>0</v>
      </c>
      <c r="BT91" s="24"/>
      <c r="BU91" s="26"/>
      <c r="BV91" s="46"/>
      <c r="BW91" s="47"/>
      <c r="BX91" s="47"/>
      <c r="BY91" s="47"/>
      <c r="BZ91" s="47"/>
      <c r="CA91" s="47"/>
      <c r="CB91" s="47"/>
      <c r="CC91" s="47"/>
      <c r="CD91" s="47"/>
      <c r="CE91" s="47"/>
      <c r="CF91" s="48">
        <f t="shared" si="38"/>
        <v>0</v>
      </c>
      <c r="CH91" s="24"/>
      <c r="CI91" s="26"/>
      <c r="CJ91" s="46"/>
      <c r="CK91" s="47"/>
      <c r="CL91" s="47"/>
      <c r="CM91" s="47"/>
      <c r="CN91" s="47"/>
      <c r="CO91" s="47"/>
      <c r="CP91" s="47"/>
      <c r="CQ91" s="47"/>
      <c r="CR91" s="47"/>
      <c r="CS91" s="47"/>
      <c r="CT91" s="48">
        <f t="shared" si="39"/>
        <v>0</v>
      </c>
      <c r="CV91" s="24"/>
      <c r="CW91" s="26"/>
      <c r="CX91" s="46"/>
      <c r="CY91" s="47"/>
      <c r="CZ91" s="47"/>
      <c r="DA91" s="47"/>
      <c r="DB91" s="47"/>
      <c r="DC91" s="47"/>
      <c r="DD91" s="47"/>
      <c r="DE91" s="47"/>
      <c r="DF91" s="47"/>
      <c r="DG91" s="47"/>
      <c r="DH91" s="48">
        <f t="shared" si="40"/>
        <v>0</v>
      </c>
      <c r="DJ91" s="24"/>
      <c r="DK91" s="26"/>
      <c r="DL91" s="46"/>
      <c r="DM91" s="47"/>
      <c r="DN91" s="47"/>
      <c r="DO91" s="47"/>
      <c r="DP91" s="47"/>
      <c r="DQ91" s="47"/>
      <c r="DR91" s="47"/>
      <c r="DS91" s="47"/>
      <c r="DT91" s="47"/>
      <c r="DU91" s="47"/>
      <c r="DV91" s="48">
        <f t="shared" si="41"/>
        <v>0</v>
      </c>
      <c r="DX91" s="24"/>
      <c r="DY91" s="26"/>
      <c r="DZ91" s="46"/>
      <c r="EA91" s="47"/>
      <c r="EB91" s="47"/>
      <c r="EC91" s="47"/>
      <c r="ED91" s="47"/>
      <c r="EE91" s="47"/>
      <c r="EF91" s="47"/>
      <c r="EG91" s="47"/>
      <c r="EH91" s="47"/>
      <c r="EI91" s="47"/>
      <c r="EJ91" s="48">
        <f t="shared" si="42"/>
        <v>0</v>
      </c>
      <c r="EL91" s="24"/>
      <c r="EM91" s="26"/>
      <c r="EN91" s="46"/>
      <c r="EO91" s="47"/>
      <c r="EP91" s="47"/>
      <c r="EQ91" s="47"/>
      <c r="ER91" s="47"/>
      <c r="ES91" s="47"/>
      <c r="ET91" s="47"/>
      <c r="EU91" s="47"/>
      <c r="EV91" s="47"/>
      <c r="EW91" s="47"/>
      <c r="EX91" s="48">
        <f t="shared" si="43"/>
        <v>0</v>
      </c>
    </row>
    <row r="92" spans="1:154" ht="15" hidden="1" customHeight="1" x14ac:dyDescent="0.25">
      <c r="A92" s="24"/>
      <c r="B92" s="26"/>
      <c r="C92" s="203"/>
      <c r="D92" s="39">
        <f>C92*(1+Pressupostos!$B$17)</f>
        <v>0</v>
      </c>
      <c r="E92" s="39">
        <f>D92*(1+Pressupostos!$B$18)</f>
        <v>0</v>
      </c>
      <c r="F92" s="39">
        <f>E92*(1+Pressupostos!$B$19)</f>
        <v>0</v>
      </c>
      <c r="G92" s="39">
        <f>F92*(1+Pressupostos!$B$20)</f>
        <v>0</v>
      </c>
      <c r="H92" s="39">
        <f>G92*(1+Pressupostos!$B$21)</f>
        <v>0</v>
      </c>
      <c r="I92" s="39">
        <f>H92*(1+Pressupostos!$B$22)</f>
        <v>0</v>
      </c>
      <c r="J92" s="39">
        <f>I92*(1+Pressupostos!$B$23)</f>
        <v>0</v>
      </c>
      <c r="K92" s="39">
        <f>J92*(1+Pressupostos!$B$24)</f>
        <v>0</v>
      </c>
      <c r="L92" s="39">
        <f>K92*(1+Pressupostos!$B$25)</f>
        <v>0</v>
      </c>
      <c r="M92" s="124">
        <f t="shared" si="34"/>
        <v>0</v>
      </c>
      <c r="AD92" s="24"/>
      <c r="AE92" s="26"/>
      <c r="AF92" s="46"/>
      <c r="AG92" s="47"/>
      <c r="AH92" s="47"/>
      <c r="AI92" s="47"/>
      <c r="AJ92" s="47"/>
      <c r="AK92" s="47"/>
      <c r="AL92" s="47"/>
      <c r="AM92" s="47"/>
      <c r="AN92" s="47"/>
      <c r="AO92" s="47"/>
      <c r="AP92" s="48">
        <f t="shared" si="35"/>
        <v>0</v>
      </c>
      <c r="AR92" s="24"/>
      <c r="AS92" s="26"/>
      <c r="AT92" s="46"/>
      <c r="AU92" s="47"/>
      <c r="AV92" s="47"/>
      <c r="AW92" s="47"/>
      <c r="AX92" s="47"/>
      <c r="AY92" s="47"/>
      <c r="AZ92" s="47"/>
      <c r="BA92" s="47"/>
      <c r="BB92" s="47"/>
      <c r="BC92" s="47"/>
      <c r="BD92" s="48">
        <f t="shared" si="36"/>
        <v>0</v>
      </c>
      <c r="BF92" s="24"/>
      <c r="BG92" s="26"/>
      <c r="BH92" s="46"/>
      <c r="BI92" s="47"/>
      <c r="BJ92" s="47"/>
      <c r="BK92" s="47"/>
      <c r="BL92" s="47"/>
      <c r="BM92" s="47"/>
      <c r="BN92" s="47"/>
      <c r="BO92" s="47"/>
      <c r="BP92" s="47"/>
      <c r="BQ92" s="47"/>
      <c r="BR92" s="48">
        <f t="shared" si="37"/>
        <v>0</v>
      </c>
      <c r="BT92" s="24"/>
      <c r="BU92" s="26"/>
      <c r="BV92" s="46"/>
      <c r="BW92" s="47"/>
      <c r="BX92" s="47"/>
      <c r="BY92" s="47"/>
      <c r="BZ92" s="47"/>
      <c r="CA92" s="47"/>
      <c r="CB92" s="47"/>
      <c r="CC92" s="47"/>
      <c r="CD92" s="47"/>
      <c r="CE92" s="47"/>
      <c r="CF92" s="48">
        <f t="shared" si="38"/>
        <v>0</v>
      </c>
      <c r="CH92" s="24"/>
      <c r="CI92" s="26"/>
      <c r="CJ92" s="46"/>
      <c r="CK92" s="47"/>
      <c r="CL92" s="47"/>
      <c r="CM92" s="47"/>
      <c r="CN92" s="47"/>
      <c r="CO92" s="47"/>
      <c r="CP92" s="47"/>
      <c r="CQ92" s="47"/>
      <c r="CR92" s="47"/>
      <c r="CS92" s="47"/>
      <c r="CT92" s="48">
        <f t="shared" si="39"/>
        <v>0</v>
      </c>
      <c r="CV92" s="24"/>
      <c r="CW92" s="26"/>
      <c r="CX92" s="46"/>
      <c r="CY92" s="47"/>
      <c r="CZ92" s="47"/>
      <c r="DA92" s="47"/>
      <c r="DB92" s="47"/>
      <c r="DC92" s="47"/>
      <c r="DD92" s="47"/>
      <c r="DE92" s="47"/>
      <c r="DF92" s="47"/>
      <c r="DG92" s="47"/>
      <c r="DH92" s="48">
        <f t="shared" si="40"/>
        <v>0</v>
      </c>
      <c r="DJ92" s="24"/>
      <c r="DK92" s="26"/>
      <c r="DL92" s="46"/>
      <c r="DM92" s="47"/>
      <c r="DN92" s="47"/>
      <c r="DO92" s="47"/>
      <c r="DP92" s="47"/>
      <c r="DQ92" s="47"/>
      <c r="DR92" s="47"/>
      <c r="DS92" s="47"/>
      <c r="DT92" s="47"/>
      <c r="DU92" s="47"/>
      <c r="DV92" s="48">
        <f t="shared" si="41"/>
        <v>0</v>
      </c>
      <c r="DX92" s="24"/>
      <c r="DY92" s="26"/>
      <c r="DZ92" s="46"/>
      <c r="EA92" s="47"/>
      <c r="EB92" s="47"/>
      <c r="EC92" s="47"/>
      <c r="ED92" s="47"/>
      <c r="EE92" s="47"/>
      <c r="EF92" s="47"/>
      <c r="EG92" s="47"/>
      <c r="EH92" s="47"/>
      <c r="EI92" s="47"/>
      <c r="EJ92" s="48">
        <f t="shared" si="42"/>
        <v>0</v>
      </c>
      <c r="EL92" s="24"/>
      <c r="EM92" s="26"/>
      <c r="EN92" s="46"/>
      <c r="EO92" s="47"/>
      <c r="EP92" s="47"/>
      <c r="EQ92" s="47"/>
      <c r="ER92" s="47"/>
      <c r="ES92" s="47"/>
      <c r="ET92" s="47"/>
      <c r="EU92" s="47"/>
      <c r="EV92" s="47"/>
      <c r="EW92" s="47"/>
      <c r="EX92" s="48">
        <f t="shared" si="43"/>
        <v>0</v>
      </c>
    </row>
    <row r="93" spans="1:154" ht="15" hidden="1" customHeight="1" x14ac:dyDescent="0.25">
      <c r="A93" s="24"/>
      <c r="B93" s="26"/>
      <c r="C93" s="203"/>
      <c r="D93" s="39">
        <f>C93*(1+Pressupostos!$B$17)</f>
        <v>0</v>
      </c>
      <c r="E93" s="39">
        <f>D93*(1+Pressupostos!$B$18)</f>
        <v>0</v>
      </c>
      <c r="F93" s="39">
        <f>E93*(1+Pressupostos!$B$19)</f>
        <v>0</v>
      </c>
      <c r="G93" s="39">
        <f>F93*(1+Pressupostos!$B$20)</f>
        <v>0</v>
      </c>
      <c r="H93" s="39">
        <f>G93*(1+Pressupostos!$B$21)</f>
        <v>0</v>
      </c>
      <c r="I93" s="39">
        <f>H93*(1+Pressupostos!$B$22)</f>
        <v>0</v>
      </c>
      <c r="J93" s="39">
        <f>I93*(1+Pressupostos!$B$23)</f>
        <v>0</v>
      </c>
      <c r="K93" s="39">
        <f>J93*(1+Pressupostos!$B$24)</f>
        <v>0</v>
      </c>
      <c r="L93" s="39">
        <f>K93*(1+Pressupostos!$B$25)</f>
        <v>0</v>
      </c>
      <c r="M93" s="124">
        <f t="shared" si="34"/>
        <v>0</v>
      </c>
      <c r="AD93" s="24"/>
      <c r="AE93" s="26"/>
      <c r="AF93" s="46"/>
      <c r="AG93" s="47"/>
      <c r="AH93" s="47"/>
      <c r="AI93" s="47"/>
      <c r="AJ93" s="47"/>
      <c r="AK93" s="47"/>
      <c r="AL93" s="47"/>
      <c r="AM93" s="47"/>
      <c r="AN93" s="47"/>
      <c r="AO93" s="47"/>
      <c r="AP93" s="48">
        <f t="shared" si="35"/>
        <v>0</v>
      </c>
      <c r="AR93" s="24"/>
      <c r="AS93" s="26"/>
      <c r="AT93" s="46"/>
      <c r="AU93" s="47"/>
      <c r="AV93" s="47"/>
      <c r="AW93" s="47"/>
      <c r="AX93" s="47"/>
      <c r="AY93" s="47"/>
      <c r="AZ93" s="47"/>
      <c r="BA93" s="47"/>
      <c r="BB93" s="47"/>
      <c r="BC93" s="47"/>
      <c r="BD93" s="48">
        <f t="shared" si="36"/>
        <v>0</v>
      </c>
      <c r="BF93" s="24"/>
      <c r="BG93" s="26"/>
      <c r="BH93" s="46"/>
      <c r="BI93" s="47"/>
      <c r="BJ93" s="47"/>
      <c r="BK93" s="47"/>
      <c r="BL93" s="47"/>
      <c r="BM93" s="47"/>
      <c r="BN93" s="47"/>
      <c r="BO93" s="47"/>
      <c r="BP93" s="47"/>
      <c r="BQ93" s="47"/>
      <c r="BR93" s="48">
        <f t="shared" si="37"/>
        <v>0</v>
      </c>
      <c r="BT93" s="24"/>
      <c r="BU93" s="26"/>
      <c r="BV93" s="46"/>
      <c r="BW93" s="47"/>
      <c r="BX93" s="47"/>
      <c r="BY93" s="47"/>
      <c r="BZ93" s="47"/>
      <c r="CA93" s="47"/>
      <c r="CB93" s="47"/>
      <c r="CC93" s="47"/>
      <c r="CD93" s="47"/>
      <c r="CE93" s="47"/>
      <c r="CF93" s="48">
        <f t="shared" si="38"/>
        <v>0</v>
      </c>
      <c r="CH93" s="24"/>
      <c r="CI93" s="26"/>
      <c r="CJ93" s="46"/>
      <c r="CK93" s="47"/>
      <c r="CL93" s="47"/>
      <c r="CM93" s="47"/>
      <c r="CN93" s="47"/>
      <c r="CO93" s="47"/>
      <c r="CP93" s="47"/>
      <c r="CQ93" s="47"/>
      <c r="CR93" s="47"/>
      <c r="CS93" s="47"/>
      <c r="CT93" s="48">
        <f t="shared" si="39"/>
        <v>0</v>
      </c>
      <c r="CV93" s="24"/>
      <c r="CW93" s="26"/>
      <c r="CX93" s="46"/>
      <c r="CY93" s="47"/>
      <c r="CZ93" s="47"/>
      <c r="DA93" s="47"/>
      <c r="DB93" s="47"/>
      <c r="DC93" s="47"/>
      <c r="DD93" s="47"/>
      <c r="DE93" s="47"/>
      <c r="DF93" s="47"/>
      <c r="DG93" s="47"/>
      <c r="DH93" s="48">
        <f t="shared" si="40"/>
        <v>0</v>
      </c>
      <c r="DJ93" s="24"/>
      <c r="DK93" s="26"/>
      <c r="DL93" s="46"/>
      <c r="DM93" s="47"/>
      <c r="DN93" s="47"/>
      <c r="DO93" s="47"/>
      <c r="DP93" s="47"/>
      <c r="DQ93" s="47"/>
      <c r="DR93" s="47"/>
      <c r="DS93" s="47"/>
      <c r="DT93" s="47"/>
      <c r="DU93" s="47"/>
      <c r="DV93" s="48">
        <f t="shared" si="41"/>
        <v>0</v>
      </c>
      <c r="DX93" s="24"/>
      <c r="DY93" s="26"/>
      <c r="DZ93" s="46"/>
      <c r="EA93" s="47"/>
      <c r="EB93" s="47"/>
      <c r="EC93" s="47"/>
      <c r="ED93" s="47"/>
      <c r="EE93" s="47"/>
      <c r="EF93" s="47"/>
      <c r="EG93" s="47"/>
      <c r="EH93" s="47"/>
      <c r="EI93" s="47"/>
      <c r="EJ93" s="48">
        <f t="shared" si="42"/>
        <v>0</v>
      </c>
      <c r="EL93" s="24"/>
      <c r="EM93" s="26"/>
      <c r="EN93" s="46"/>
      <c r="EO93" s="47"/>
      <c r="EP93" s="47"/>
      <c r="EQ93" s="47"/>
      <c r="ER93" s="47"/>
      <c r="ES93" s="47"/>
      <c r="ET93" s="47"/>
      <c r="EU93" s="47"/>
      <c r="EV93" s="47"/>
      <c r="EW93" s="47"/>
      <c r="EX93" s="48">
        <f t="shared" si="43"/>
        <v>0</v>
      </c>
    </row>
    <row r="94" spans="1:154" ht="15.75" hidden="1" customHeight="1" thickBot="1" x14ac:dyDescent="0.3">
      <c r="A94" s="24"/>
      <c r="B94" s="26"/>
      <c r="C94" s="203"/>
      <c r="D94" s="39">
        <f>C94*(1+Pressupostos!$B$17)</f>
        <v>0</v>
      </c>
      <c r="E94" s="39">
        <f>D94*(1+Pressupostos!$B$18)</f>
        <v>0</v>
      </c>
      <c r="F94" s="39">
        <f>E94*(1+Pressupostos!$B$19)</f>
        <v>0</v>
      </c>
      <c r="G94" s="39">
        <f>F94*(1+Pressupostos!$B$20)</f>
        <v>0</v>
      </c>
      <c r="H94" s="39">
        <f>G94*(1+Pressupostos!$B$21)</f>
        <v>0</v>
      </c>
      <c r="I94" s="39">
        <f>H94*(1+Pressupostos!$B$22)</f>
        <v>0</v>
      </c>
      <c r="J94" s="39">
        <f>I94*(1+Pressupostos!$B$23)</f>
        <v>0</v>
      </c>
      <c r="K94" s="39">
        <f>J94*(1+Pressupostos!$B$24)</f>
        <v>0</v>
      </c>
      <c r="L94" s="39">
        <f>K94*(1+Pressupostos!$B$25)</f>
        <v>0</v>
      </c>
      <c r="M94" s="124">
        <f t="shared" si="34"/>
        <v>0</v>
      </c>
      <c r="AD94" s="35"/>
      <c r="AE94" s="38"/>
      <c r="AF94" s="49"/>
      <c r="AG94" s="50"/>
      <c r="AH94" s="50"/>
      <c r="AI94" s="50"/>
      <c r="AJ94" s="50"/>
      <c r="AK94" s="50"/>
      <c r="AL94" s="50"/>
      <c r="AM94" s="50"/>
      <c r="AN94" s="50"/>
      <c r="AO94" s="50"/>
      <c r="AP94" s="51">
        <f t="shared" si="35"/>
        <v>0</v>
      </c>
      <c r="AR94" s="35"/>
      <c r="AS94" s="38"/>
      <c r="AT94" s="49"/>
      <c r="AU94" s="50"/>
      <c r="AV94" s="50"/>
      <c r="AW94" s="50"/>
      <c r="AX94" s="50"/>
      <c r="AY94" s="50"/>
      <c r="AZ94" s="50"/>
      <c r="BA94" s="50"/>
      <c r="BB94" s="50"/>
      <c r="BC94" s="50"/>
      <c r="BD94" s="51">
        <f t="shared" si="36"/>
        <v>0</v>
      </c>
      <c r="BF94" s="35"/>
      <c r="BG94" s="38"/>
      <c r="BH94" s="49"/>
      <c r="BI94" s="50"/>
      <c r="BJ94" s="50"/>
      <c r="BK94" s="50"/>
      <c r="BL94" s="50"/>
      <c r="BM94" s="50"/>
      <c r="BN94" s="50"/>
      <c r="BO94" s="50"/>
      <c r="BP94" s="50"/>
      <c r="BQ94" s="50"/>
      <c r="BR94" s="51">
        <f t="shared" si="37"/>
        <v>0</v>
      </c>
      <c r="BT94" s="35"/>
      <c r="BU94" s="38"/>
      <c r="BV94" s="49"/>
      <c r="BW94" s="50"/>
      <c r="BX94" s="50"/>
      <c r="BY94" s="50"/>
      <c r="BZ94" s="50"/>
      <c r="CA94" s="50"/>
      <c r="CB94" s="50"/>
      <c r="CC94" s="50"/>
      <c r="CD94" s="50"/>
      <c r="CE94" s="50"/>
      <c r="CF94" s="51">
        <f t="shared" si="38"/>
        <v>0</v>
      </c>
      <c r="CH94" s="35"/>
      <c r="CI94" s="38"/>
      <c r="CJ94" s="49"/>
      <c r="CK94" s="50"/>
      <c r="CL94" s="50"/>
      <c r="CM94" s="50"/>
      <c r="CN94" s="50"/>
      <c r="CO94" s="50"/>
      <c r="CP94" s="50"/>
      <c r="CQ94" s="50"/>
      <c r="CR94" s="50"/>
      <c r="CS94" s="50"/>
      <c r="CT94" s="51">
        <f t="shared" si="39"/>
        <v>0</v>
      </c>
      <c r="CV94" s="35"/>
      <c r="CW94" s="38"/>
      <c r="CX94" s="49"/>
      <c r="CY94" s="50"/>
      <c r="CZ94" s="50"/>
      <c r="DA94" s="50"/>
      <c r="DB94" s="50"/>
      <c r="DC94" s="50"/>
      <c r="DD94" s="50"/>
      <c r="DE94" s="50"/>
      <c r="DF94" s="50"/>
      <c r="DG94" s="50"/>
      <c r="DH94" s="51">
        <f t="shared" si="40"/>
        <v>0</v>
      </c>
      <c r="DJ94" s="35"/>
      <c r="DK94" s="38"/>
      <c r="DL94" s="49"/>
      <c r="DM94" s="50"/>
      <c r="DN94" s="50"/>
      <c r="DO94" s="50"/>
      <c r="DP94" s="50"/>
      <c r="DQ94" s="50"/>
      <c r="DR94" s="50"/>
      <c r="DS94" s="50"/>
      <c r="DT94" s="50"/>
      <c r="DU94" s="50"/>
      <c r="DV94" s="51">
        <f t="shared" si="41"/>
        <v>0</v>
      </c>
      <c r="DX94" s="35"/>
      <c r="DY94" s="38"/>
      <c r="DZ94" s="49"/>
      <c r="EA94" s="50"/>
      <c r="EB94" s="50"/>
      <c r="EC94" s="50"/>
      <c r="ED94" s="50"/>
      <c r="EE94" s="50"/>
      <c r="EF94" s="50"/>
      <c r="EG94" s="50"/>
      <c r="EH94" s="50"/>
      <c r="EI94" s="50"/>
      <c r="EJ94" s="51">
        <f t="shared" si="42"/>
        <v>0</v>
      </c>
      <c r="EL94" s="35"/>
      <c r="EM94" s="38"/>
      <c r="EN94" s="49"/>
      <c r="EO94" s="50"/>
      <c r="EP94" s="50"/>
      <c r="EQ94" s="50"/>
      <c r="ER94" s="50"/>
      <c r="ES94" s="50"/>
      <c r="ET94" s="50"/>
      <c r="EU94" s="50"/>
      <c r="EV94" s="50"/>
      <c r="EW94" s="50"/>
      <c r="EX94" s="51">
        <f t="shared" si="43"/>
        <v>0</v>
      </c>
    </row>
    <row r="95" spans="1:154" ht="15" hidden="1" customHeight="1" x14ac:dyDescent="0.25">
      <c r="A95" s="24"/>
      <c r="B95" s="26"/>
      <c r="C95" s="203"/>
      <c r="D95" s="39">
        <f>C95*(1+Pressupostos!$B$17)</f>
        <v>0</v>
      </c>
      <c r="E95" s="39">
        <f>D95*(1+Pressupostos!$B$18)</f>
        <v>0</v>
      </c>
      <c r="F95" s="39">
        <f>E95*(1+Pressupostos!$B$19)</f>
        <v>0</v>
      </c>
      <c r="G95" s="39">
        <f>F95*(1+Pressupostos!$B$20)</f>
        <v>0</v>
      </c>
      <c r="H95" s="39">
        <f>G95*(1+Pressupostos!$B$21)</f>
        <v>0</v>
      </c>
      <c r="I95" s="39">
        <f>H95*(1+Pressupostos!$B$22)</f>
        <v>0</v>
      </c>
      <c r="J95" s="39">
        <f>I95*(1+Pressupostos!$B$23)</f>
        <v>0</v>
      </c>
      <c r="K95" s="39">
        <f>J95*(1+Pressupostos!$B$24)</f>
        <v>0</v>
      </c>
      <c r="L95" s="39">
        <f>K95*(1+Pressupostos!$B$25)</f>
        <v>0</v>
      </c>
      <c r="M95" s="124">
        <f t="shared" si="34"/>
        <v>0</v>
      </c>
      <c r="AD95" s="24"/>
      <c r="AE95" s="26"/>
      <c r="AF95" s="46"/>
      <c r="AG95" s="47"/>
      <c r="AH95" s="47"/>
      <c r="AI95" s="47"/>
      <c r="AJ95" s="47"/>
      <c r="AK95" s="47"/>
      <c r="AL95" s="47"/>
      <c r="AM95" s="47"/>
      <c r="AN95" s="47"/>
      <c r="AO95" s="47"/>
      <c r="AP95" s="48">
        <f t="shared" si="35"/>
        <v>0</v>
      </c>
      <c r="AR95" s="24"/>
      <c r="AS95" s="26"/>
      <c r="AT95" s="46"/>
      <c r="AU95" s="47"/>
      <c r="AV95" s="47"/>
      <c r="AW95" s="47"/>
      <c r="AX95" s="47"/>
      <c r="AY95" s="47"/>
      <c r="AZ95" s="47"/>
      <c r="BA95" s="47"/>
      <c r="BB95" s="47"/>
      <c r="BC95" s="47"/>
      <c r="BD95" s="48">
        <f t="shared" si="36"/>
        <v>0</v>
      </c>
      <c r="BF95" s="24"/>
      <c r="BG95" s="26"/>
      <c r="BH95" s="46"/>
      <c r="BI95" s="47"/>
      <c r="BJ95" s="47"/>
      <c r="BK95" s="47"/>
      <c r="BL95" s="47"/>
      <c r="BM95" s="47"/>
      <c r="BN95" s="47"/>
      <c r="BO95" s="47"/>
      <c r="BP95" s="47"/>
      <c r="BQ95" s="47"/>
      <c r="BR95" s="48">
        <f t="shared" si="37"/>
        <v>0</v>
      </c>
      <c r="BT95" s="24"/>
      <c r="BU95" s="26"/>
      <c r="BV95" s="46"/>
      <c r="BW95" s="47"/>
      <c r="BX95" s="47"/>
      <c r="BY95" s="47"/>
      <c r="BZ95" s="47"/>
      <c r="CA95" s="47"/>
      <c r="CB95" s="47"/>
      <c r="CC95" s="47"/>
      <c r="CD95" s="47"/>
      <c r="CE95" s="47"/>
      <c r="CF95" s="48">
        <f t="shared" si="38"/>
        <v>0</v>
      </c>
      <c r="CH95" s="24"/>
      <c r="CI95" s="26"/>
      <c r="CJ95" s="46"/>
      <c r="CK95" s="47"/>
      <c r="CL95" s="47"/>
      <c r="CM95" s="47"/>
      <c r="CN95" s="47"/>
      <c r="CO95" s="47"/>
      <c r="CP95" s="47"/>
      <c r="CQ95" s="47"/>
      <c r="CR95" s="47"/>
      <c r="CS95" s="47"/>
      <c r="CT95" s="48">
        <f t="shared" si="39"/>
        <v>0</v>
      </c>
      <c r="CV95" s="24"/>
      <c r="CW95" s="26"/>
      <c r="CX95" s="46"/>
      <c r="CY95" s="47"/>
      <c r="CZ95" s="47"/>
      <c r="DA95" s="47"/>
      <c r="DB95" s="47"/>
      <c r="DC95" s="47"/>
      <c r="DD95" s="47"/>
      <c r="DE95" s="47"/>
      <c r="DF95" s="47"/>
      <c r="DG95" s="47"/>
      <c r="DH95" s="48">
        <f t="shared" si="40"/>
        <v>0</v>
      </c>
      <c r="DJ95" s="24"/>
      <c r="DK95" s="26"/>
      <c r="DL95" s="46"/>
      <c r="DM95" s="47"/>
      <c r="DN95" s="47"/>
      <c r="DO95" s="47"/>
      <c r="DP95" s="47"/>
      <c r="DQ95" s="47"/>
      <c r="DR95" s="47"/>
      <c r="DS95" s="47"/>
      <c r="DT95" s="47"/>
      <c r="DU95" s="47"/>
      <c r="DV95" s="48">
        <f t="shared" si="41"/>
        <v>0</v>
      </c>
      <c r="DX95" s="24"/>
      <c r="DY95" s="26"/>
      <c r="DZ95" s="46"/>
      <c r="EA95" s="47"/>
      <c r="EB95" s="47"/>
      <c r="EC95" s="47"/>
      <c r="ED95" s="47"/>
      <c r="EE95" s="47"/>
      <c r="EF95" s="47"/>
      <c r="EG95" s="47"/>
      <c r="EH95" s="47"/>
      <c r="EI95" s="47"/>
      <c r="EJ95" s="48">
        <f t="shared" si="42"/>
        <v>0</v>
      </c>
      <c r="EL95" s="24"/>
      <c r="EM95" s="26"/>
      <c r="EN95" s="46"/>
      <c r="EO95" s="47"/>
      <c r="EP95" s="47"/>
      <c r="EQ95" s="47"/>
      <c r="ER95" s="47"/>
      <c r="ES95" s="47"/>
      <c r="ET95" s="47"/>
      <c r="EU95" s="47"/>
      <c r="EV95" s="47"/>
      <c r="EW95" s="47"/>
      <c r="EX95" s="48">
        <f t="shared" si="43"/>
        <v>0</v>
      </c>
    </row>
    <row r="96" spans="1:154" ht="15" hidden="1" customHeight="1" x14ac:dyDescent="0.25">
      <c r="A96" s="24"/>
      <c r="B96" s="26"/>
      <c r="C96" s="203"/>
      <c r="D96" s="39">
        <f>C96*(1+Pressupostos!$B$17)</f>
        <v>0</v>
      </c>
      <c r="E96" s="39">
        <f>D96*(1+Pressupostos!$B$18)</f>
        <v>0</v>
      </c>
      <c r="F96" s="39">
        <f>E96*(1+Pressupostos!$B$19)</f>
        <v>0</v>
      </c>
      <c r="G96" s="39">
        <f>F96*(1+Pressupostos!$B$20)</f>
        <v>0</v>
      </c>
      <c r="H96" s="39">
        <f>G96*(1+Pressupostos!$B$21)</f>
        <v>0</v>
      </c>
      <c r="I96" s="39">
        <f>H96*(1+Pressupostos!$B$22)</f>
        <v>0</v>
      </c>
      <c r="J96" s="39">
        <f>I96*(1+Pressupostos!$B$23)</f>
        <v>0</v>
      </c>
      <c r="K96" s="39">
        <f>J96*(1+Pressupostos!$B$24)</f>
        <v>0</v>
      </c>
      <c r="L96" s="39">
        <f>K96*(1+Pressupostos!$B$25)</f>
        <v>0</v>
      </c>
      <c r="M96" s="124">
        <f t="shared" si="34"/>
        <v>0</v>
      </c>
      <c r="AD96" s="24"/>
      <c r="AE96" s="26"/>
      <c r="AF96" s="46"/>
      <c r="AG96" s="47"/>
      <c r="AH96" s="47"/>
      <c r="AI96" s="47"/>
      <c r="AJ96" s="47"/>
      <c r="AK96" s="47"/>
      <c r="AL96" s="47"/>
      <c r="AM96" s="47"/>
      <c r="AN96" s="47"/>
      <c r="AO96" s="47"/>
      <c r="AP96" s="48">
        <f t="shared" si="35"/>
        <v>0</v>
      </c>
      <c r="AR96" s="24"/>
      <c r="AS96" s="26"/>
      <c r="AT96" s="46"/>
      <c r="AU96" s="47"/>
      <c r="AV96" s="47"/>
      <c r="AW96" s="47"/>
      <c r="AX96" s="47"/>
      <c r="AY96" s="47"/>
      <c r="AZ96" s="47"/>
      <c r="BA96" s="47"/>
      <c r="BB96" s="47"/>
      <c r="BC96" s="47"/>
      <c r="BD96" s="48">
        <f t="shared" si="36"/>
        <v>0</v>
      </c>
      <c r="BF96" s="24"/>
      <c r="BG96" s="26"/>
      <c r="BH96" s="46"/>
      <c r="BI96" s="47"/>
      <c r="BJ96" s="47"/>
      <c r="BK96" s="47"/>
      <c r="BL96" s="47"/>
      <c r="BM96" s="47"/>
      <c r="BN96" s="47"/>
      <c r="BO96" s="47"/>
      <c r="BP96" s="47"/>
      <c r="BQ96" s="47"/>
      <c r="BR96" s="48">
        <f t="shared" si="37"/>
        <v>0</v>
      </c>
      <c r="BT96" s="24"/>
      <c r="BU96" s="26"/>
      <c r="BV96" s="46"/>
      <c r="BW96" s="47"/>
      <c r="BX96" s="47"/>
      <c r="BY96" s="47"/>
      <c r="BZ96" s="47"/>
      <c r="CA96" s="47"/>
      <c r="CB96" s="47"/>
      <c r="CC96" s="47"/>
      <c r="CD96" s="47"/>
      <c r="CE96" s="47"/>
      <c r="CF96" s="48">
        <f t="shared" si="38"/>
        <v>0</v>
      </c>
      <c r="CH96" s="24"/>
      <c r="CI96" s="26"/>
      <c r="CJ96" s="46"/>
      <c r="CK96" s="47"/>
      <c r="CL96" s="47"/>
      <c r="CM96" s="47"/>
      <c r="CN96" s="47"/>
      <c r="CO96" s="47"/>
      <c r="CP96" s="47"/>
      <c r="CQ96" s="47"/>
      <c r="CR96" s="47"/>
      <c r="CS96" s="47"/>
      <c r="CT96" s="48">
        <f t="shared" si="39"/>
        <v>0</v>
      </c>
      <c r="CV96" s="24"/>
      <c r="CW96" s="26"/>
      <c r="CX96" s="46"/>
      <c r="CY96" s="47"/>
      <c r="CZ96" s="47"/>
      <c r="DA96" s="47"/>
      <c r="DB96" s="47"/>
      <c r="DC96" s="47"/>
      <c r="DD96" s="47"/>
      <c r="DE96" s="47"/>
      <c r="DF96" s="47"/>
      <c r="DG96" s="47"/>
      <c r="DH96" s="48">
        <f t="shared" si="40"/>
        <v>0</v>
      </c>
      <c r="DJ96" s="24"/>
      <c r="DK96" s="26"/>
      <c r="DL96" s="46"/>
      <c r="DM96" s="47"/>
      <c r="DN96" s="47"/>
      <c r="DO96" s="47"/>
      <c r="DP96" s="47"/>
      <c r="DQ96" s="47"/>
      <c r="DR96" s="47"/>
      <c r="DS96" s="47"/>
      <c r="DT96" s="47"/>
      <c r="DU96" s="47"/>
      <c r="DV96" s="48">
        <f t="shared" si="41"/>
        <v>0</v>
      </c>
      <c r="DX96" s="24"/>
      <c r="DY96" s="26"/>
      <c r="DZ96" s="46"/>
      <c r="EA96" s="47"/>
      <c r="EB96" s="47"/>
      <c r="EC96" s="47"/>
      <c r="ED96" s="47"/>
      <c r="EE96" s="47"/>
      <c r="EF96" s="47"/>
      <c r="EG96" s="47"/>
      <c r="EH96" s="47"/>
      <c r="EI96" s="47"/>
      <c r="EJ96" s="48">
        <f t="shared" si="42"/>
        <v>0</v>
      </c>
      <c r="EL96" s="24"/>
      <c r="EM96" s="26"/>
      <c r="EN96" s="46"/>
      <c r="EO96" s="47"/>
      <c r="EP96" s="47"/>
      <c r="EQ96" s="47"/>
      <c r="ER96" s="47"/>
      <c r="ES96" s="47"/>
      <c r="ET96" s="47"/>
      <c r="EU96" s="47"/>
      <c r="EV96" s="47"/>
      <c r="EW96" s="47"/>
      <c r="EX96" s="48">
        <f t="shared" si="43"/>
        <v>0</v>
      </c>
    </row>
    <row r="97" spans="1:154" ht="15" hidden="1" customHeight="1" x14ac:dyDescent="0.25">
      <c r="A97" s="24"/>
      <c r="B97" s="26"/>
      <c r="C97" s="203"/>
      <c r="D97" s="39">
        <f>C97*(1+Pressupostos!$B$17)</f>
        <v>0</v>
      </c>
      <c r="E97" s="39">
        <f>D97*(1+Pressupostos!$B$18)</f>
        <v>0</v>
      </c>
      <c r="F97" s="39">
        <f>E97*(1+Pressupostos!$B$19)</f>
        <v>0</v>
      </c>
      <c r="G97" s="39">
        <f>F97*(1+Pressupostos!$B$20)</f>
        <v>0</v>
      </c>
      <c r="H97" s="39">
        <f>G97*(1+Pressupostos!$B$21)</f>
        <v>0</v>
      </c>
      <c r="I97" s="39">
        <f>H97*(1+Pressupostos!$B$22)</f>
        <v>0</v>
      </c>
      <c r="J97" s="39">
        <f>I97*(1+Pressupostos!$B$23)</f>
        <v>0</v>
      </c>
      <c r="K97" s="39">
        <f>J97*(1+Pressupostos!$B$24)</f>
        <v>0</v>
      </c>
      <c r="L97" s="39">
        <f>K97*(1+Pressupostos!$B$25)</f>
        <v>0</v>
      </c>
      <c r="M97" s="124">
        <f t="shared" si="34"/>
        <v>0</v>
      </c>
      <c r="AD97" s="24"/>
      <c r="AE97" s="26"/>
      <c r="AF97" s="46"/>
      <c r="AG97" s="47"/>
      <c r="AH97" s="47"/>
      <c r="AI97" s="47"/>
      <c r="AJ97" s="47"/>
      <c r="AK97" s="47"/>
      <c r="AL97" s="47"/>
      <c r="AM97" s="47"/>
      <c r="AN97" s="47"/>
      <c r="AO97" s="47"/>
      <c r="AP97" s="48">
        <f t="shared" si="35"/>
        <v>0</v>
      </c>
      <c r="AR97" s="24"/>
      <c r="AS97" s="26"/>
      <c r="AT97" s="46"/>
      <c r="AU97" s="47"/>
      <c r="AV97" s="47"/>
      <c r="AW97" s="47"/>
      <c r="AX97" s="47"/>
      <c r="AY97" s="47"/>
      <c r="AZ97" s="47"/>
      <c r="BA97" s="47"/>
      <c r="BB97" s="47"/>
      <c r="BC97" s="47"/>
      <c r="BD97" s="48">
        <f t="shared" si="36"/>
        <v>0</v>
      </c>
      <c r="BF97" s="24"/>
      <c r="BG97" s="26"/>
      <c r="BH97" s="46"/>
      <c r="BI97" s="47"/>
      <c r="BJ97" s="47"/>
      <c r="BK97" s="47"/>
      <c r="BL97" s="47"/>
      <c r="BM97" s="47"/>
      <c r="BN97" s="47"/>
      <c r="BO97" s="47"/>
      <c r="BP97" s="47"/>
      <c r="BQ97" s="47"/>
      <c r="BR97" s="48">
        <f t="shared" si="37"/>
        <v>0</v>
      </c>
      <c r="BT97" s="24"/>
      <c r="BU97" s="26"/>
      <c r="BV97" s="46"/>
      <c r="BW97" s="47"/>
      <c r="BX97" s="47"/>
      <c r="BY97" s="47"/>
      <c r="BZ97" s="47"/>
      <c r="CA97" s="47"/>
      <c r="CB97" s="47"/>
      <c r="CC97" s="47"/>
      <c r="CD97" s="47"/>
      <c r="CE97" s="47"/>
      <c r="CF97" s="48">
        <f t="shared" si="38"/>
        <v>0</v>
      </c>
      <c r="CH97" s="24"/>
      <c r="CI97" s="26"/>
      <c r="CJ97" s="46"/>
      <c r="CK97" s="47"/>
      <c r="CL97" s="47"/>
      <c r="CM97" s="47"/>
      <c r="CN97" s="47"/>
      <c r="CO97" s="47"/>
      <c r="CP97" s="47"/>
      <c r="CQ97" s="47"/>
      <c r="CR97" s="47"/>
      <c r="CS97" s="47"/>
      <c r="CT97" s="48">
        <f t="shared" si="39"/>
        <v>0</v>
      </c>
      <c r="CV97" s="24"/>
      <c r="CW97" s="26"/>
      <c r="CX97" s="46"/>
      <c r="CY97" s="47"/>
      <c r="CZ97" s="47"/>
      <c r="DA97" s="47"/>
      <c r="DB97" s="47"/>
      <c r="DC97" s="47"/>
      <c r="DD97" s="47"/>
      <c r="DE97" s="47"/>
      <c r="DF97" s="47"/>
      <c r="DG97" s="47"/>
      <c r="DH97" s="48">
        <f t="shared" si="40"/>
        <v>0</v>
      </c>
      <c r="DJ97" s="24"/>
      <c r="DK97" s="26"/>
      <c r="DL97" s="46"/>
      <c r="DM97" s="47"/>
      <c r="DN97" s="47"/>
      <c r="DO97" s="47"/>
      <c r="DP97" s="47"/>
      <c r="DQ97" s="47"/>
      <c r="DR97" s="47"/>
      <c r="DS97" s="47"/>
      <c r="DT97" s="47"/>
      <c r="DU97" s="47"/>
      <c r="DV97" s="48">
        <f t="shared" si="41"/>
        <v>0</v>
      </c>
      <c r="DX97" s="24"/>
      <c r="DY97" s="26"/>
      <c r="DZ97" s="46"/>
      <c r="EA97" s="47"/>
      <c r="EB97" s="47"/>
      <c r="EC97" s="47"/>
      <c r="ED97" s="47"/>
      <c r="EE97" s="47"/>
      <c r="EF97" s="47"/>
      <c r="EG97" s="47"/>
      <c r="EH97" s="47"/>
      <c r="EI97" s="47"/>
      <c r="EJ97" s="48">
        <f t="shared" si="42"/>
        <v>0</v>
      </c>
      <c r="EL97" s="24"/>
      <c r="EM97" s="26"/>
      <c r="EN97" s="46"/>
      <c r="EO97" s="47"/>
      <c r="EP97" s="47"/>
      <c r="EQ97" s="47"/>
      <c r="ER97" s="47"/>
      <c r="ES97" s="47"/>
      <c r="ET97" s="47"/>
      <c r="EU97" s="47"/>
      <c r="EV97" s="47"/>
      <c r="EW97" s="47"/>
      <c r="EX97" s="48">
        <f t="shared" si="43"/>
        <v>0</v>
      </c>
    </row>
    <row r="98" spans="1:154" ht="15" hidden="1" customHeight="1" x14ac:dyDescent="0.25">
      <c r="A98" s="24"/>
      <c r="B98" s="26"/>
      <c r="C98" s="203"/>
      <c r="D98" s="39">
        <f>C98*(1+Pressupostos!$B$17)</f>
        <v>0</v>
      </c>
      <c r="E98" s="39">
        <f>D98*(1+Pressupostos!$B$18)</f>
        <v>0</v>
      </c>
      <c r="F98" s="39">
        <f>E98*(1+Pressupostos!$B$19)</f>
        <v>0</v>
      </c>
      <c r="G98" s="39">
        <f>F98*(1+Pressupostos!$B$20)</f>
        <v>0</v>
      </c>
      <c r="H98" s="39">
        <f>G98*(1+Pressupostos!$B$21)</f>
        <v>0</v>
      </c>
      <c r="I98" s="39">
        <f>H98*(1+Pressupostos!$B$22)</f>
        <v>0</v>
      </c>
      <c r="J98" s="39">
        <f>I98*(1+Pressupostos!$B$23)</f>
        <v>0</v>
      </c>
      <c r="K98" s="39">
        <f>J98*(1+Pressupostos!$B$24)</f>
        <v>0</v>
      </c>
      <c r="L98" s="39">
        <f>K98*(1+Pressupostos!$B$25)</f>
        <v>0</v>
      </c>
      <c r="M98" s="124">
        <f t="shared" si="34"/>
        <v>0</v>
      </c>
      <c r="AD98" s="24"/>
      <c r="AE98" s="26"/>
      <c r="AF98" s="46"/>
      <c r="AG98" s="47"/>
      <c r="AH98" s="47"/>
      <c r="AI98" s="47"/>
      <c r="AJ98" s="47"/>
      <c r="AK98" s="47"/>
      <c r="AL98" s="47"/>
      <c r="AM98" s="47"/>
      <c r="AN98" s="47"/>
      <c r="AO98" s="47"/>
      <c r="AP98" s="48">
        <f t="shared" si="35"/>
        <v>0</v>
      </c>
      <c r="AR98" s="24"/>
      <c r="AS98" s="26"/>
      <c r="AT98" s="46"/>
      <c r="AU98" s="47"/>
      <c r="AV98" s="47"/>
      <c r="AW98" s="47"/>
      <c r="AX98" s="47"/>
      <c r="AY98" s="47"/>
      <c r="AZ98" s="47"/>
      <c r="BA98" s="47"/>
      <c r="BB98" s="47"/>
      <c r="BC98" s="47"/>
      <c r="BD98" s="48">
        <f t="shared" si="36"/>
        <v>0</v>
      </c>
      <c r="BF98" s="24"/>
      <c r="BG98" s="26"/>
      <c r="BH98" s="46"/>
      <c r="BI98" s="47"/>
      <c r="BJ98" s="47"/>
      <c r="BK98" s="47"/>
      <c r="BL98" s="47"/>
      <c r="BM98" s="47"/>
      <c r="BN98" s="47"/>
      <c r="BO98" s="47"/>
      <c r="BP98" s="47"/>
      <c r="BQ98" s="47"/>
      <c r="BR98" s="48">
        <f t="shared" si="37"/>
        <v>0</v>
      </c>
      <c r="BT98" s="24"/>
      <c r="BU98" s="26"/>
      <c r="BV98" s="46"/>
      <c r="BW98" s="47"/>
      <c r="BX98" s="47"/>
      <c r="BY98" s="47"/>
      <c r="BZ98" s="47"/>
      <c r="CA98" s="47"/>
      <c r="CB98" s="47"/>
      <c r="CC98" s="47"/>
      <c r="CD98" s="47"/>
      <c r="CE98" s="47"/>
      <c r="CF98" s="48">
        <f t="shared" si="38"/>
        <v>0</v>
      </c>
      <c r="CH98" s="24"/>
      <c r="CI98" s="26"/>
      <c r="CJ98" s="46"/>
      <c r="CK98" s="47"/>
      <c r="CL98" s="47"/>
      <c r="CM98" s="47"/>
      <c r="CN98" s="47"/>
      <c r="CO98" s="47"/>
      <c r="CP98" s="47"/>
      <c r="CQ98" s="47"/>
      <c r="CR98" s="47"/>
      <c r="CS98" s="47"/>
      <c r="CT98" s="48">
        <f t="shared" si="39"/>
        <v>0</v>
      </c>
      <c r="CV98" s="24"/>
      <c r="CW98" s="26"/>
      <c r="CX98" s="46"/>
      <c r="CY98" s="47"/>
      <c r="CZ98" s="47"/>
      <c r="DA98" s="47"/>
      <c r="DB98" s="47"/>
      <c r="DC98" s="47"/>
      <c r="DD98" s="47"/>
      <c r="DE98" s="47"/>
      <c r="DF98" s="47"/>
      <c r="DG98" s="47"/>
      <c r="DH98" s="48">
        <f t="shared" si="40"/>
        <v>0</v>
      </c>
      <c r="DJ98" s="24"/>
      <c r="DK98" s="26"/>
      <c r="DL98" s="46"/>
      <c r="DM98" s="47"/>
      <c r="DN98" s="47"/>
      <c r="DO98" s="47"/>
      <c r="DP98" s="47"/>
      <c r="DQ98" s="47"/>
      <c r="DR98" s="47"/>
      <c r="DS98" s="47"/>
      <c r="DT98" s="47"/>
      <c r="DU98" s="47"/>
      <c r="DV98" s="48">
        <f t="shared" si="41"/>
        <v>0</v>
      </c>
      <c r="DX98" s="24"/>
      <c r="DY98" s="26"/>
      <c r="DZ98" s="46"/>
      <c r="EA98" s="47"/>
      <c r="EB98" s="47"/>
      <c r="EC98" s="47"/>
      <c r="ED98" s="47"/>
      <c r="EE98" s="47"/>
      <c r="EF98" s="47"/>
      <c r="EG98" s="47"/>
      <c r="EH98" s="47"/>
      <c r="EI98" s="47"/>
      <c r="EJ98" s="48">
        <f t="shared" si="42"/>
        <v>0</v>
      </c>
      <c r="EL98" s="24"/>
      <c r="EM98" s="26"/>
      <c r="EN98" s="46"/>
      <c r="EO98" s="47"/>
      <c r="EP98" s="47"/>
      <c r="EQ98" s="47"/>
      <c r="ER98" s="47"/>
      <c r="ES98" s="47"/>
      <c r="ET98" s="47"/>
      <c r="EU98" s="47"/>
      <c r="EV98" s="47"/>
      <c r="EW98" s="47"/>
      <c r="EX98" s="48">
        <f t="shared" si="43"/>
        <v>0</v>
      </c>
    </row>
    <row r="99" spans="1:154" ht="15" hidden="1" customHeight="1" x14ac:dyDescent="0.25">
      <c r="A99" s="24"/>
      <c r="B99" s="26"/>
      <c r="C99" s="203"/>
      <c r="D99" s="39">
        <f>C99*(1+Pressupostos!$B$17)</f>
        <v>0</v>
      </c>
      <c r="E99" s="39">
        <f>D99*(1+Pressupostos!$B$18)</f>
        <v>0</v>
      </c>
      <c r="F99" s="39">
        <f>E99*(1+Pressupostos!$B$19)</f>
        <v>0</v>
      </c>
      <c r="G99" s="39">
        <f>F99*(1+Pressupostos!$B$20)</f>
        <v>0</v>
      </c>
      <c r="H99" s="39">
        <f>G99*(1+Pressupostos!$B$21)</f>
        <v>0</v>
      </c>
      <c r="I99" s="39">
        <f>H99*(1+Pressupostos!$B$22)</f>
        <v>0</v>
      </c>
      <c r="J99" s="39">
        <f>I99*(1+Pressupostos!$B$23)</f>
        <v>0</v>
      </c>
      <c r="K99" s="39">
        <f>J99*(1+Pressupostos!$B$24)</f>
        <v>0</v>
      </c>
      <c r="L99" s="39">
        <f>K99*(1+Pressupostos!$B$25)</f>
        <v>0</v>
      </c>
      <c r="M99" s="124">
        <f t="shared" si="34"/>
        <v>0</v>
      </c>
      <c r="AD99" s="24"/>
      <c r="AE99" s="26"/>
      <c r="AF99" s="46"/>
      <c r="AG99" s="47"/>
      <c r="AH99" s="47"/>
      <c r="AI99" s="47"/>
      <c r="AJ99" s="47"/>
      <c r="AK99" s="47"/>
      <c r="AL99" s="47"/>
      <c r="AM99" s="47"/>
      <c r="AN99" s="47"/>
      <c r="AO99" s="47"/>
      <c r="AP99" s="48">
        <f t="shared" si="35"/>
        <v>0</v>
      </c>
      <c r="AR99" s="24"/>
      <c r="AS99" s="26"/>
      <c r="AT99" s="46"/>
      <c r="AU99" s="47"/>
      <c r="AV99" s="47"/>
      <c r="AW99" s="47"/>
      <c r="AX99" s="47"/>
      <c r="AY99" s="47"/>
      <c r="AZ99" s="47"/>
      <c r="BA99" s="47"/>
      <c r="BB99" s="47"/>
      <c r="BC99" s="47"/>
      <c r="BD99" s="48">
        <f t="shared" si="36"/>
        <v>0</v>
      </c>
      <c r="BF99" s="24"/>
      <c r="BG99" s="26"/>
      <c r="BH99" s="46"/>
      <c r="BI99" s="47"/>
      <c r="BJ99" s="47"/>
      <c r="BK99" s="47"/>
      <c r="BL99" s="47"/>
      <c r="BM99" s="47"/>
      <c r="BN99" s="47"/>
      <c r="BO99" s="47"/>
      <c r="BP99" s="47"/>
      <c r="BQ99" s="47"/>
      <c r="BR99" s="48">
        <f t="shared" si="37"/>
        <v>0</v>
      </c>
      <c r="BT99" s="24"/>
      <c r="BU99" s="26"/>
      <c r="BV99" s="46"/>
      <c r="BW99" s="47"/>
      <c r="BX99" s="47"/>
      <c r="BY99" s="47"/>
      <c r="BZ99" s="47"/>
      <c r="CA99" s="47"/>
      <c r="CB99" s="47"/>
      <c r="CC99" s="47"/>
      <c r="CD99" s="47"/>
      <c r="CE99" s="47"/>
      <c r="CF99" s="48">
        <f t="shared" si="38"/>
        <v>0</v>
      </c>
      <c r="CH99" s="24"/>
      <c r="CI99" s="26"/>
      <c r="CJ99" s="46"/>
      <c r="CK99" s="47"/>
      <c r="CL99" s="47"/>
      <c r="CM99" s="47"/>
      <c r="CN99" s="47"/>
      <c r="CO99" s="47"/>
      <c r="CP99" s="47"/>
      <c r="CQ99" s="47"/>
      <c r="CR99" s="47"/>
      <c r="CS99" s="47"/>
      <c r="CT99" s="48">
        <f t="shared" si="39"/>
        <v>0</v>
      </c>
      <c r="CV99" s="24"/>
      <c r="CW99" s="26"/>
      <c r="CX99" s="46"/>
      <c r="CY99" s="47"/>
      <c r="CZ99" s="47"/>
      <c r="DA99" s="47"/>
      <c r="DB99" s="47"/>
      <c r="DC99" s="47"/>
      <c r="DD99" s="47"/>
      <c r="DE99" s="47"/>
      <c r="DF99" s="47"/>
      <c r="DG99" s="47"/>
      <c r="DH99" s="48">
        <f t="shared" si="40"/>
        <v>0</v>
      </c>
      <c r="DJ99" s="24"/>
      <c r="DK99" s="26"/>
      <c r="DL99" s="46"/>
      <c r="DM99" s="47"/>
      <c r="DN99" s="47"/>
      <c r="DO99" s="47"/>
      <c r="DP99" s="47"/>
      <c r="DQ99" s="47"/>
      <c r="DR99" s="47"/>
      <c r="DS99" s="47"/>
      <c r="DT99" s="47"/>
      <c r="DU99" s="47"/>
      <c r="DV99" s="48">
        <f t="shared" si="41"/>
        <v>0</v>
      </c>
      <c r="DX99" s="24"/>
      <c r="DY99" s="26"/>
      <c r="DZ99" s="46"/>
      <c r="EA99" s="47"/>
      <c r="EB99" s="47"/>
      <c r="EC99" s="47"/>
      <c r="ED99" s="47"/>
      <c r="EE99" s="47"/>
      <c r="EF99" s="47"/>
      <c r="EG99" s="47"/>
      <c r="EH99" s="47"/>
      <c r="EI99" s="47"/>
      <c r="EJ99" s="48">
        <f t="shared" si="42"/>
        <v>0</v>
      </c>
      <c r="EL99" s="24"/>
      <c r="EM99" s="26"/>
      <c r="EN99" s="46"/>
      <c r="EO99" s="47"/>
      <c r="EP99" s="47"/>
      <c r="EQ99" s="47"/>
      <c r="ER99" s="47"/>
      <c r="ES99" s="47"/>
      <c r="ET99" s="47"/>
      <c r="EU99" s="47"/>
      <c r="EV99" s="47"/>
      <c r="EW99" s="47"/>
      <c r="EX99" s="48">
        <f t="shared" si="43"/>
        <v>0</v>
      </c>
    </row>
    <row r="100" spans="1:154" ht="15" hidden="1" customHeight="1" x14ac:dyDescent="0.25">
      <c r="A100" s="24"/>
      <c r="B100" s="26"/>
      <c r="C100" s="203"/>
      <c r="D100" s="39">
        <f>C100*(1+Pressupostos!$B$17)</f>
        <v>0</v>
      </c>
      <c r="E100" s="39">
        <f>D100*(1+Pressupostos!$B$18)</f>
        <v>0</v>
      </c>
      <c r="F100" s="39">
        <f>E100*(1+Pressupostos!$B$19)</f>
        <v>0</v>
      </c>
      <c r="G100" s="39">
        <f>F100*(1+Pressupostos!$B$20)</f>
        <v>0</v>
      </c>
      <c r="H100" s="39">
        <f>G100*(1+Pressupostos!$B$21)</f>
        <v>0</v>
      </c>
      <c r="I100" s="39">
        <f>H100*(1+Pressupostos!$B$22)</f>
        <v>0</v>
      </c>
      <c r="J100" s="39">
        <f>I100*(1+Pressupostos!$B$23)</f>
        <v>0</v>
      </c>
      <c r="K100" s="39">
        <f>J100*(1+Pressupostos!$B$24)</f>
        <v>0</v>
      </c>
      <c r="L100" s="39">
        <f>K100*(1+Pressupostos!$B$25)</f>
        <v>0</v>
      </c>
      <c r="M100" s="124">
        <f t="shared" si="34"/>
        <v>0</v>
      </c>
      <c r="AD100" s="24"/>
      <c r="AE100" s="26"/>
      <c r="AF100" s="46"/>
      <c r="AG100" s="47"/>
      <c r="AH100" s="47"/>
      <c r="AI100" s="47"/>
      <c r="AJ100" s="47"/>
      <c r="AK100" s="47"/>
      <c r="AL100" s="47"/>
      <c r="AM100" s="47"/>
      <c r="AN100" s="47"/>
      <c r="AO100" s="47"/>
      <c r="AP100" s="48">
        <f t="shared" si="35"/>
        <v>0</v>
      </c>
      <c r="AR100" s="24"/>
      <c r="AS100" s="26"/>
      <c r="AT100" s="46"/>
      <c r="AU100" s="47"/>
      <c r="AV100" s="47"/>
      <c r="AW100" s="47"/>
      <c r="AX100" s="47"/>
      <c r="AY100" s="47"/>
      <c r="AZ100" s="47"/>
      <c r="BA100" s="47"/>
      <c r="BB100" s="47"/>
      <c r="BC100" s="47"/>
      <c r="BD100" s="48">
        <f t="shared" si="36"/>
        <v>0</v>
      </c>
      <c r="BF100" s="24"/>
      <c r="BG100" s="26"/>
      <c r="BH100" s="46"/>
      <c r="BI100" s="47"/>
      <c r="BJ100" s="47"/>
      <c r="BK100" s="47"/>
      <c r="BL100" s="47"/>
      <c r="BM100" s="47"/>
      <c r="BN100" s="47"/>
      <c r="BO100" s="47"/>
      <c r="BP100" s="47"/>
      <c r="BQ100" s="47"/>
      <c r="BR100" s="48">
        <f t="shared" si="37"/>
        <v>0</v>
      </c>
      <c r="BT100" s="24"/>
      <c r="BU100" s="26"/>
      <c r="BV100" s="46"/>
      <c r="BW100" s="47"/>
      <c r="BX100" s="47"/>
      <c r="BY100" s="47"/>
      <c r="BZ100" s="47"/>
      <c r="CA100" s="47"/>
      <c r="CB100" s="47"/>
      <c r="CC100" s="47"/>
      <c r="CD100" s="47"/>
      <c r="CE100" s="47"/>
      <c r="CF100" s="48">
        <f t="shared" si="38"/>
        <v>0</v>
      </c>
      <c r="CH100" s="24"/>
      <c r="CI100" s="26"/>
      <c r="CJ100" s="46"/>
      <c r="CK100" s="47"/>
      <c r="CL100" s="47"/>
      <c r="CM100" s="47"/>
      <c r="CN100" s="47"/>
      <c r="CO100" s="47"/>
      <c r="CP100" s="47"/>
      <c r="CQ100" s="47"/>
      <c r="CR100" s="47"/>
      <c r="CS100" s="47"/>
      <c r="CT100" s="48">
        <f t="shared" si="39"/>
        <v>0</v>
      </c>
      <c r="CV100" s="24"/>
      <c r="CW100" s="26"/>
      <c r="CX100" s="46"/>
      <c r="CY100" s="47"/>
      <c r="CZ100" s="47"/>
      <c r="DA100" s="47"/>
      <c r="DB100" s="47"/>
      <c r="DC100" s="47"/>
      <c r="DD100" s="47"/>
      <c r="DE100" s="47"/>
      <c r="DF100" s="47"/>
      <c r="DG100" s="47"/>
      <c r="DH100" s="48">
        <f t="shared" si="40"/>
        <v>0</v>
      </c>
      <c r="DJ100" s="24"/>
      <c r="DK100" s="26"/>
      <c r="DL100" s="46"/>
      <c r="DM100" s="47"/>
      <c r="DN100" s="47"/>
      <c r="DO100" s="47"/>
      <c r="DP100" s="47"/>
      <c r="DQ100" s="47"/>
      <c r="DR100" s="47"/>
      <c r="DS100" s="47"/>
      <c r="DT100" s="47"/>
      <c r="DU100" s="47"/>
      <c r="DV100" s="48">
        <f t="shared" si="41"/>
        <v>0</v>
      </c>
      <c r="DX100" s="24"/>
      <c r="DY100" s="26"/>
      <c r="DZ100" s="46"/>
      <c r="EA100" s="47"/>
      <c r="EB100" s="47"/>
      <c r="EC100" s="47"/>
      <c r="ED100" s="47"/>
      <c r="EE100" s="47"/>
      <c r="EF100" s="47"/>
      <c r="EG100" s="47"/>
      <c r="EH100" s="47"/>
      <c r="EI100" s="47"/>
      <c r="EJ100" s="48">
        <f t="shared" si="42"/>
        <v>0</v>
      </c>
      <c r="EL100" s="24"/>
      <c r="EM100" s="26"/>
      <c r="EN100" s="46"/>
      <c r="EO100" s="47"/>
      <c r="EP100" s="47"/>
      <c r="EQ100" s="47"/>
      <c r="ER100" s="47"/>
      <c r="ES100" s="47"/>
      <c r="ET100" s="47"/>
      <c r="EU100" s="47"/>
      <c r="EV100" s="47"/>
      <c r="EW100" s="47"/>
      <c r="EX100" s="48">
        <f t="shared" si="43"/>
        <v>0</v>
      </c>
    </row>
    <row r="101" spans="1:154" ht="15.75" hidden="1" customHeight="1" thickBot="1" x14ac:dyDescent="0.3">
      <c r="A101" s="24"/>
      <c r="B101" s="26"/>
      <c r="C101" s="203"/>
      <c r="D101" s="39">
        <f>C101*(1+Pressupostos!$B$17)</f>
        <v>0</v>
      </c>
      <c r="E101" s="39">
        <f>D101*(1+Pressupostos!$B$18)</f>
        <v>0</v>
      </c>
      <c r="F101" s="39">
        <f>E101*(1+Pressupostos!$B$19)</f>
        <v>0</v>
      </c>
      <c r="G101" s="39">
        <f>F101*(1+Pressupostos!$B$20)</f>
        <v>0</v>
      </c>
      <c r="H101" s="39">
        <f>G101*(1+Pressupostos!$B$21)</f>
        <v>0</v>
      </c>
      <c r="I101" s="39">
        <f>H101*(1+Pressupostos!$B$22)</f>
        <v>0</v>
      </c>
      <c r="J101" s="39">
        <f>I101*(1+Pressupostos!$B$23)</f>
        <v>0</v>
      </c>
      <c r="K101" s="39">
        <f>J101*(1+Pressupostos!$B$24)</f>
        <v>0</v>
      </c>
      <c r="L101" s="39">
        <f>K101*(1+Pressupostos!$B$25)</f>
        <v>0</v>
      </c>
      <c r="M101" s="124">
        <f t="shared" si="34"/>
        <v>0</v>
      </c>
      <c r="AD101" s="35"/>
      <c r="AE101" s="38"/>
      <c r="AF101" s="49"/>
      <c r="AG101" s="50"/>
      <c r="AH101" s="50"/>
      <c r="AI101" s="50"/>
      <c r="AJ101" s="50"/>
      <c r="AK101" s="50"/>
      <c r="AL101" s="50"/>
      <c r="AM101" s="50"/>
      <c r="AN101" s="50"/>
      <c r="AO101" s="50"/>
      <c r="AP101" s="51">
        <f t="shared" si="35"/>
        <v>0</v>
      </c>
      <c r="AR101" s="35"/>
      <c r="AS101" s="38"/>
      <c r="AT101" s="49"/>
      <c r="AU101" s="50"/>
      <c r="AV101" s="50"/>
      <c r="AW101" s="50"/>
      <c r="AX101" s="50"/>
      <c r="AY101" s="50"/>
      <c r="AZ101" s="50"/>
      <c r="BA101" s="50"/>
      <c r="BB101" s="50"/>
      <c r="BC101" s="50"/>
      <c r="BD101" s="51">
        <f t="shared" si="36"/>
        <v>0</v>
      </c>
      <c r="BF101" s="35"/>
      <c r="BG101" s="38"/>
      <c r="BH101" s="49"/>
      <c r="BI101" s="50"/>
      <c r="BJ101" s="50"/>
      <c r="BK101" s="50"/>
      <c r="BL101" s="50"/>
      <c r="BM101" s="50"/>
      <c r="BN101" s="50"/>
      <c r="BO101" s="50"/>
      <c r="BP101" s="50"/>
      <c r="BQ101" s="50"/>
      <c r="BR101" s="51">
        <f t="shared" si="37"/>
        <v>0</v>
      </c>
      <c r="BT101" s="35"/>
      <c r="BU101" s="38"/>
      <c r="BV101" s="49"/>
      <c r="BW101" s="50"/>
      <c r="BX101" s="50"/>
      <c r="BY101" s="50"/>
      <c r="BZ101" s="50"/>
      <c r="CA101" s="50"/>
      <c r="CB101" s="50"/>
      <c r="CC101" s="50"/>
      <c r="CD101" s="50"/>
      <c r="CE101" s="50"/>
      <c r="CF101" s="51">
        <f t="shared" si="38"/>
        <v>0</v>
      </c>
      <c r="CH101" s="35"/>
      <c r="CI101" s="38"/>
      <c r="CJ101" s="49"/>
      <c r="CK101" s="50"/>
      <c r="CL101" s="50"/>
      <c r="CM101" s="50"/>
      <c r="CN101" s="50"/>
      <c r="CO101" s="50"/>
      <c r="CP101" s="50"/>
      <c r="CQ101" s="50"/>
      <c r="CR101" s="50"/>
      <c r="CS101" s="50"/>
      <c r="CT101" s="51">
        <f t="shared" si="39"/>
        <v>0</v>
      </c>
      <c r="CV101" s="35"/>
      <c r="CW101" s="38"/>
      <c r="CX101" s="49"/>
      <c r="CY101" s="50"/>
      <c r="CZ101" s="50"/>
      <c r="DA101" s="50"/>
      <c r="DB101" s="50"/>
      <c r="DC101" s="50"/>
      <c r="DD101" s="50"/>
      <c r="DE101" s="50"/>
      <c r="DF101" s="50"/>
      <c r="DG101" s="50"/>
      <c r="DH101" s="51">
        <f t="shared" si="40"/>
        <v>0</v>
      </c>
      <c r="DJ101" s="35"/>
      <c r="DK101" s="38"/>
      <c r="DL101" s="49"/>
      <c r="DM101" s="50"/>
      <c r="DN101" s="50"/>
      <c r="DO101" s="50"/>
      <c r="DP101" s="50"/>
      <c r="DQ101" s="50"/>
      <c r="DR101" s="50"/>
      <c r="DS101" s="50"/>
      <c r="DT101" s="50"/>
      <c r="DU101" s="50"/>
      <c r="DV101" s="51">
        <f t="shared" si="41"/>
        <v>0</v>
      </c>
      <c r="DX101" s="35"/>
      <c r="DY101" s="38"/>
      <c r="DZ101" s="49"/>
      <c r="EA101" s="50"/>
      <c r="EB101" s="50"/>
      <c r="EC101" s="50"/>
      <c r="ED101" s="50"/>
      <c r="EE101" s="50"/>
      <c r="EF101" s="50"/>
      <c r="EG101" s="50"/>
      <c r="EH101" s="50"/>
      <c r="EI101" s="50"/>
      <c r="EJ101" s="51">
        <f t="shared" si="42"/>
        <v>0</v>
      </c>
      <c r="EL101" s="35"/>
      <c r="EM101" s="38"/>
      <c r="EN101" s="49"/>
      <c r="EO101" s="50"/>
      <c r="EP101" s="50"/>
      <c r="EQ101" s="50"/>
      <c r="ER101" s="50"/>
      <c r="ES101" s="50"/>
      <c r="ET101" s="50"/>
      <c r="EU101" s="50"/>
      <c r="EV101" s="50"/>
      <c r="EW101" s="50"/>
      <c r="EX101" s="51">
        <f t="shared" si="43"/>
        <v>0</v>
      </c>
    </row>
    <row r="102" spans="1:154" ht="15" hidden="1" customHeight="1" x14ac:dyDescent="0.25">
      <c r="A102" s="24"/>
      <c r="B102" s="26"/>
      <c r="C102" s="203"/>
      <c r="D102" s="39">
        <f>C102*(1+Pressupostos!$B$17)</f>
        <v>0</v>
      </c>
      <c r="E102" s="39">
        <f>D102*(1+Pressupostos!$B$18)</f>
        <v>0</v>
      </c>
      <c r="F102" s="39">
        <f>E102*(1+Pressupostos!$B$19)</f>
        <v>0</v>
      </c>
      <c r="G102" s="39">
        <f>F102*(1+Pressupostos!$B$20)</f>
        <v>0</v>
      </c>
      <c r="H102" s="39">
        <f>G102*(1+Pressupostos!$B$21)</f>
        <v>0</v>
      </c>
      <c r="I102" s="39">
        <f>H102*(1+Pressupostos!$B$22)</f>
        <v>0</v>
      </c>
      <c r="J102" s="39">
        <f>I102*(1+Pressupostos!$B$23)</f>
        <v>0</v>
      </c>
      <c r="K102" s="39">
        <f>J102*(1+Pressupostos!$B$24)</f>
        <v>0</v>
      </c>
      <c r="L102" s="39">
        <f>K102*(1+Pressupostos!$B$25)</f>
        <v>0</v>
      </c>
      <c r="M102" s="124">
        <f t="shared" si="34"/>
        <v>0</v>
      </c>
      <c r="AD102" s="24"/>
      <c r="AE102" s="26"/>
      <c r="AF102" s="46"/>
      <c r="AG102" s="47"/>
      <c r="AH102" s="47"/>
      <c r="AI102" s="47"/>
      <c r="AJ102" s="47"/>
      <c r="AK102" s="47"/>
      <c r="AL102" s="47"/>
      <c r="AM102" s="47"/>
      <c r="AN102" s="47"/>
      <c r="AO102" s="47"/>
      <c r="AP102" s="48">
        <f t="shared" si="35"/>
        <v>0</v>
      </c>
      <c r="AR102" s="24"/>
      <c r="AS102" s="26"/>
      <c r="AT102" s="46"/>
      <c r="AU102" s="47"/>
      <c r="AV102" s="47"/>
      <c r="AW102" s="47"/>
      <c r="AX102" s="47"/>
      <c r="AY102" s="47"/>
      <c r="AZ102" s="47"/>
      <c r="BA102" s="47"/>
      <c r="BB102" s="47"/>
      <c r="BC102" s="47"/>
      <c r="BD102" s="48">
        <f t="shared" si="36"/>
        <v>0</v>
      </c>
      <c r="BF102" s="24"/>
      <c r="BG102" s="26"/>
      <c r="BH102" s="46"/>
      <c r="BI102" s="47"/>
      <c r="BJ102" s="47"/>
      <c r="BK102" s="47"/>
      <c r="BL102" s="47"/>
      <c r="BM102" s="47"/>
      <c r="BN102" s="47"/>
      <c r="BO102" s="47"/>
      <c r="BP102" s="47"/>
      <c r="BQ102" s="47"/>
      <c r="BR102" s="48">
        <f t="shared" si="37"/>
        <v>0</v>
      </c>
      <c r="BT102" s="24"/>
      <c r="BU102" s="26"/>
      <c r="BV102" s="46"/>
      <c r="BW102" s="47"/>
      <c r="BX102" s="47"/>
      <c r="BY102" s="47"/>
      <c r="BZ102" s="47"/>
      <c r="CA102" s="47"/>
      <c r="CB102" s="47"/>
      <c r="CC102" s="47"/>
      <c r="CD102" s="47"/>
      <c r="CE102" s="47"/>
      <c r="CF102" s="48">
        <f t="shared" si="38"/>
        <v>0</v>
      </c>
      <c r="CH102" s="24"/>
      <c r="CI102" s="26"/>
      <c r="CJ102" s="46"/>
      <c r="CK102" s="47"/>
      <c r="CL102" s="47"/>
      <c r="CM102" s="47"/>
      <c r="CN102" s="47"/>
      <c r="CO102" s="47"/>
      <c r="CP102" s="47"/>
      <c r="CQ102" s="47"/>
      <c r="CR102" s="47"/>
      <c r="CS102" s="47"/>
      <c r="CT102" s="48">
        <f t="shared" si="39"/>
        <v>0</v>
      </c>
      <c r="CV102" s="24"/>
      <c r="CW102" s="26"/>
      <c r="CX102" s="46"/>
      <c r="CY102" s="47"/>
      <c r="CZ102" s="47"/>
      <c r="DA102" s="47"/>
      <c r="DB102" s="47"/>
      <c r="DC102" s="47"/>
      <c r="DD102" s="47"/>
      <c r="DE102" s="47"/>
      <c r="DF102" s="47"/>
      <c r="DG102" s="47"/>
      <c r="DH102" s="48">
        <f t="shared" si="40"/>
        <v>0</v>
      </c>
      <c r="DJ102" s="24"/>
      <c r="DK102" s="26"/>
      <c r="DL102" s="46"/>
      <c r="DM102" s="47"/>
      <c r="DN102" s="47"/>
      <c r="DO102" s="47"/>
      <c r="DP102" s="47"/>
      <c r="DQ102" s="47"/>
      <c r="DR102" s="47"/>
      <c r="DS102" s="47"/>
      <c r="DT102" s="47"/>
      <c r="DU102" s="47"/>
      <c r="DV102" s="48">
        <f t="shared" si="41"/>
        <v>0</v>
      </c>
      <c r="DX102" s="24"/>
      <c r="DY102" s="26"/>
      <c r="DZ102" s="46"/>
      <c r="EA102" s="47"/>
      <c r="EB102" s="47"/>
      <c r="EC102" s="47"/>
      <c r="ED102" s="47"/>
      <c r="EE102" s="47"/>
      <c r="EF102" s="47"/>
      <c r="EG102" s="47"/>
      <c r="EH102" s="47"/>
      <c r="EI102" s="47"/>
      <c r="EJ102" s="48">
        <f t="shared" si="42"/>
        <v>0</v>
      </c>
      <c r="EL102" s="24"/>
      <c r="EM102" s="26"/>
      <c r="EN102" s="46"/>
      <c r="EO102" s="47"/>
      <c r="EP102" s="47"/>
      <c r="EQ102" s="47"/>
      <c r="ER102" s="47"/>
      <c r="ES102" s="47"/>
      <c r="ET102" s="47"/>
      <c r="EU102" s="47"/>
      <c r="EV102" s="47"/>
      <c r="EW102" s="47"/>
      <c r="EX102" s="48">
        <f t="shared" si="43"/>
        <v>0</v>
      </c>
    </row>
    <row r="103" spans="1:154" ht="15" hidden="1" customHeight="1" x14ac:dyDescent="0.25">
      <c r="A103" s="24"/>
      <c r="B103" s="26"/>
      <c r="C103" s="203"/>
      <c r="D103" s="39">
        <f>C103*(1+Pressupostos!$B$17)</f>
        <v>0</v>
      </c>
      <c r="E103" s="39">
        <f>D103*(1+Pressupostos!$B$18)</f>
        <v>0</v>
      </c>
      <c r="F103" s="39">
        <f>E103*(1+Pressupostos!$B$19)</f>
        <v>0</v>
      </c>
      <c r="G103" s="39">
        <f>F103*(1+Pressupostos!$B$20)</f>
        <v>0</v>
      </c>
      <c r="H103" s="39">
        <f>G103*(1+Pressupostos!$B$21)</f>
        <v>0</v>
      </c>
      <c r="I103" s="39">
        <f>H103*(1+Pressupostos!$B$22)</f>
        <v>0</v>
      </c>
      <c r="J103" s="39">
        <f>I103*(1+Pressupostos!$B$23)</f>
        <v>0</v>
      </c>
      <c r="K103" s="39">
        <f>J103*(1+Pressupostos!$B$24)</f>
        <v>0</v>
      </c>
      <c r="L103" s="39">
        <f>K103*(1+Pressupostos!$B$25)</f>
        <v>0</v>
      </c>
      <c r="M103" s="124">
        <f t="shared" si="34"/>
        <v>0</v>
      </c>
      <c r="AD103" s="24"/>
      <c r="AE103" s="26"/>
      <c r="AF103" s="46"/>
      <c r="AG103" s="47"/>
      <c r="AH103" s="47"/>
      <c r="AI103" s="47"/>
      <c r="AJ103" s="47"/>
      <c r="AK103" s="47"/>
      <c r="AL103" s="47"/>
      <c r="AM103" s="47"/>
      <c r="AN103" s="47"/>
      <c r="AO103" s="47"/>
      <c r="AP103" s="48">
        <f t="shared" si="35"/>
        <v>0</v>
      </c>
      <c r="AR103" s="24"/>
      <c r="AS103" s="26"/>
      <c r="AT103" s="46"/>
      <c r="AU103" s="47"/>
      <c r="AV103" s="47"/>
      <c r="AW103" s="47"/>
      <c r="AX103" s="47"/>
      <c r="AY103" s="47"/>
      <c r="AZ103" s="47"/>
      <c r="BA103" s="47"/>
      <c r="BB103" s="47"/>
      <c r="BC103" s="47"/>
      <c r="BD103" s="48">
        <f t="shared" si="36"/>
        <v>0</v>
      </c>
      <c r="BF103" s="24"/>
      <c r="BG103" s="26"/>
      <c r="BH103" s="46"/>
      <c r="BI103" s="47"/>
      <c r="BJ103" s="47"/>
      <c r="BK103" s="47"/>
      <c r="BL103" s="47"/>
      <c r="BM103" s="47"/>
      <c r="BN103" s="47"/>
      <c r="BO103" s="47"/>
      <c r="BP103" s="47"/>
      <c r="BQ103" s="47"/>
      <c r="BR103" s="48">
        <f t="shared" si="37"/>
        <v>0</v>
      </c>
      <c r="BT103" s="24"/>
      <c r="BU103" s="26"/>
      <c r="BV103" s="46"/>
      <c r="BW103" s="47"/>
      <c r="BX103" s="47"/>
      <c r="BY103" s="47"/>
      <c r="BZ103" s="47"/>
      <c r="CA103" s="47"/>
      <c r="CB103" s="47"/>
      <c r="CC103" s="47"/>
      <c r="CD103" s="47"/>
      <c r="CE103" s="47"/>
      <c r="CF103" s="48">
        <f t="shared" si="38"/>
        <v>0</v>
      </c>
      <c r="CH103" s="24"/>
      <c r="CI103" s="26"/>
      <c r="CJ103" s="46"/>
      <c r="CK103" s="47"/>
      <c r="CL103" s="47"/>
      <c r="CM103" s="47"/>
      <c r="CN103" s="47"/>
      <c r="CO103" s="47"/>
      <c r="CP103" s="47"/>
      <c r="CQ103" s="47"/>
      <c r="CR103" s="47"/>
      <c r="CS103" s="47"/>
      <c r="CT103" s="48">
        <f t="shared" si="39"/>
        <v>0</v>
      </c>
      <c r="CV103" s="24"/>
      <c r="CW103" s="26"/>
      <c r="CX103" s="46"/>
      <c r="CY103" s="47"/>
      <c r="CZ103" s="47"/>
      <c r="DA103" s="47"/>
      <c r="DB103" s="47"/>
      <c r="DC103" s="47"/>
      <c r="DD103" s="47"/>
      <c r="DE103" s="47"/>
      <c r="DF103" s="47"/>
      <c r="DG103" s="47"/>
      <c r="DH103" s="48">
        <f t="shared" si="40"/>
        <v>0</v>
      </c>
      <c r="DJ103" s="24"/>
      <c r="DK103" s="26"/>
      <c r="DL103" s="46"/>
      <c r="DM103" s="47"/>
      <c r="DN103" s="47"/>
      <c r="DO103" s="47"/>
      <c r="DP103" s="47"/>
      <c r="DQ103" s="47"/>
      <c r="DR103" s="47"/>
      <c r="DS103" s="47"/>
      <c r="DT103" s="47"/>
      <c r="DU103" s="47"/>
      <c r="DV103" s="48">
        <f t="shared" si="41"/>
        <v>0</v>
      </c>
      <c r="DX103" s="24"/>
      <c r="DY103" s="26"/>
      <c r="DZ103" s="46"/>
      <c r="EA103" s="47"/>
      <c r="EB103" s="47"/>
      <c r="EC103" s="47"/>
      <c r="ED103" s="47"/>
      <c r="EE103" s="47"/>
      <c r="EF103" s="47"/>
      <c r="EG103" s="47"/>
      <c r="EH103" s="47"/>
      <c r="EI103" s="47"/>
      <c r="EJ103" s="48">
        <f t="shared" si="42"/>
        <v>0</v>
      </c>
      <c r="EL103" s="24"/>
      <c r="EM103" s="26"/>
      <c r="EN103" s="46"/>
      <c r="EO103" s="47"/>
      <c r="EP103" s="47"/>
      <c r="EQ103" s="47"/>
      <c r="ER103" s="47"/>
      <c r="ES103" s="47"/>
      <c r="ET103" s="47"/>
      <c r="EU103" s="47"/>
      <c r="EV103" s="47"/>
      <c r="EW103" s="47"/>
      <c r="EX103" s="48">
        <f t="shared" si="43"/>
        <v>0</v>
      </c>
    </row>
    <row r="104" spans="1:154" ht="15" hidden="1" customHeight="1" x14ac:dyDescent="0.25">
      <c r="A104" s="24"/>
      <c r="B104" s="26"/>
      <c r="C104" s="203"/>
      <c r="D104" s="39">
        <f>C104*(1+Pressupostos!$B$17)</f>
        <v>0</v>
      </c>
      <c r="E104" s="39">
        <f>D104*(1+Pressupostos!$B$18)</f>
        <v>0</v>
      </c>
      <c r="F104" s="39">
        <f>E104*(1+Pressupostos!$B$19)</f>
        <v>0</v>
      </c>
      <c r="G104" s="39">
        <f>F104*(1+Pressupostos!$B$20)</f>
        <v>0</v>
      </c>
      <c r="H104" s="39">
        <f>G104*(1+Pressupostos!$B$21)</f>
        <v>0</v>
      </c>
      <c r="I104" s="39">
        <f>H104*(1+Pressupostos!$B$22)</f>
        <v>0</v>
      </c>
      <c r="J104" s="39">
        <f>I104*(1+Pressupostos!$B$23)</f>
        <v>0</v>
      </c>
      <c r="K104" s="39">
        <f>J104*(1+Pressupostos!$B$24)</f>
        <v>0</v>
      </c>
      <c r="L104" s="39">
        <f>K104*(1+Pressupostos!$B$25)</f>
        <v>0</v>
      </c>
      <c r="M104" s="124">
        <f t="shared" si="34"/>
        <v>0</v>
      </c>
      <c r="AD104" s="24"/>
      <c r="AE104" s="26"/>
      <c r="AF104" s="46"/>
      <c r="AG104" s="47"/>
      <c r="AH104" s="47"/>
      <c r="AI104" s="47"/>
      <c r="AJ104" s="47"/>
      <c r="AK104" s="47"/>
      <c r="AL104" s="47"/>
      <c r="AM104" s="47"/>
      <c r="AN104" s="47"/>
      <c r="AO104" s="47"/>
      <c r="AP104" s="48">
        <f t="shared" si="35"/>
        <v>0</v>
      </c>
      <c r="AR104" s="24"/>
      <c r="AS104" s="26"/>
      <c r="AT104" s="46"/>
      <c r="AU104" s="47"/>
      <c r="AV104" s="47"/>
      <c r="AW104" s="47"/>
      <c r="AX104" s="47"/>
      <c r="AY104" s="47"/>
      <c r="AZ104" s="47"/>
      <c r="BA104" s="47"/>
      <c r="BB104" s="47"/>
      <c r="BC104" s="47"/>
      <c r="BD104" s="48">
        <f t="shared" si="36"/>
        <v>0</v>
      </c>
      <c r="BF104" s="24"/>
      <c r="BG104" s="26"/>
      <c r="BH104" s="46"/>
      <c r="BI104" s="47"/>
      <c r="BJ104" s="47"/>
      <c r="BK104" s="47"/>
      <c r="BL104" s="47"/>
      <c r="BM104" s="47"/>
      <c r="BN104" s="47"/>
      <c r="BO104" s="47"/>
      <c r="BP104" s="47"/>
      <c r="BQ104" s="47"/>
      <c r="BR104" s="48">
        <f t="shared" si="37"/>
        <v>0</v>
      </c>
      <c r="BT104" s="24"/>
      <c r="BU104" s="26"/>
      <c r="BV104" s="46"/>
      <c r="BW104" s="47"/>
      <c r="BX104" s="47"/>
      <c r="BY104" s="47"/>
      <c r="BZ104" s="47"/>
      <c r="CA104" s="47"/>
      <c r="CB104" s="47"/>
      <c r="CC104" s="47"/>
      <c r="CD104" s="47"/>
      <c r="CE104" s="47"/>
      <c r="CF104" s="48">
        <f t="shared" si="38"/>
        <v>0</v>
      </c>
      <c r="CH104" s="24"/>
      <c r="CI104" s="26"/>
      <c r="CJ104" s="46"/>
      <c r="CK104" s="47"/>
      <c r="CL104" s="47"/>
      <c r="CM104" s="47"/>
      <c r="CN104" s="47"/>
      <c r="CO104" s="47"/>
      <c r="CP104" s="47"/>
      <c r="CQ104" s="47"/>
      <c r="CR104" s="47"/>
      <c r="CS104" s="47"/>
      <c r="CT104" s="48">
        <f t="shared" si="39"/>
        <v>0</v>
      </c>
      <c r="CV104" s="24"/>
      <c r="CW104" s="26"/>
      <c r="CX104" s="46"/>
      <c r="CY104" s="47"/>
      <c r="CZ104" s="47"/>
      <c r="DA104" s="47"/>
      <c r="DB104" s="47"/>
      <c r="DC104" s="47"/>
      <c r="DD104" s="47"/>
      <c r="DE104" s="47"/>
      <c r="DF104" s="47"/>
      <c r="DG104" s="47"/>
      <c r="DH104" s="48">
        <f t="shared" si="40"/>
        <v>0</v>
      </c>
      <c r="DJ104" s="24"/>
      <c r="DK104" s="26"/>
      <c r="DL104" s="46"/>
      <c r="DM104" s="47"/>
      <c r="DN104" s="47"/>
      <c r="DO104" s="47"/>
      <c r="DP104" s="47"/>
      <c r="DQ104" s="47"/>
      <c r="DR104" s="47"/>
      <c r="DS104" s="47"/>
      <c r="DT104" s="47"/>
      <c r="DU104" s="47"/>
      <c r="DV104" s="48">
        <f t="shared" si="41"/>
        <v>0</v>
      </c>
      <c r="DX104" s="24"/>
      <c r="DY104" s="26"/>
      <c r="DZ104" s="46"/>
      <c r="EA104" s="47"/>
      <c r="EB104" s="47"/>
      <c r="EC104" s="47"/>
      <c r="ED104" s="47"/>
      <c r="EE104" s="47"/>
      <c r="EF104" s="47"/>
      <c r="EG104" s="47"/>
      <c r="EH104" s="47"/>
      <c r="EI104" s="47"/>
      <c r="EJ104" s="48">
        <f t="shared" si="42"/>
        <v>0</v>
      </c>
      <c r="EL104" s="24"/>
      <c r="EM104" s="26"/>
      <c r="EN104" s="46"/>
      <c r="EO104" s="47"/>
      <c r="EP104" s="47"/>
      <c r="EQ104" s="47"/>
      <c r="ER104" s="47"/>
      <c r="ES104" s="47"/>
      <c r="ET104" s="47"/>
      <c r="EU104" s="47"/>
      <c r="EV104" s="47"/>
      <c r="EW104" s="47"/>
      <c r="EX104" s="48">
        <f t="shared" si="43"/>
        <v>0</v>
      </c>
    </row>
    <row r="105" spans="1:154" ht="15" hidden="1" customHeight="1" x14ac:dyDescent="0.25">
      <c r="A105" s="24"/>
      <c r="B105" s="26"/>
      <c r="C105" s="203"/>
      <c r="D105" s="39">
        <f>C105*(1+Pressupostos!$B$17)</f>
        <v>0</v>
      </c>
      <c r="E105" s="39">
        <f>D105*(1+Pressupostos!$B$18)</f>
        <v>0</v>
      </c>
      <c r="F105" s="39">
        <f>E105*(1+Pressupostos!$B$19)</f>
        <v>0</v>
      </c>
      <c r="G105" s="39">
        <f>F105*(1+Pressupostos!$B$20)</f>
        <v>0</v>
      </c>
      <c r="H105" s="39">
        <f>G105*(1+Pressupostos!$B$21)</f>
        <v>0</v>
      </c>
      <c r="I105" s="39">
        <f>H105*(1+Pressupostos!$B$22)</f>
        <v>0</v>
      </c>
      <c r="J105" s="39">
        <f>I105*(1+Pressupostos!$B$23)</f>
        <v>0</v>
      </c>
      <c r="K105" s="39">
        <f>J105*(1+Pressupostos!$B$24)</f>
        <v>0</v>
      </c>
      <c r="L105" s="39">
        <f>K105*(1+Pressupostos!$B$25)</f>
        <v>0</v>
      </c>
      <c r="M105" s="124">
        <f t="shared" si="34"/>
        <v>0</v>
      </c>
      <c r="AD105" s="24"/>
      <c r="AE105" s="26"/>
      <c r="AF105" s="46"/>
      <c r="AG105" s="47"/>
      <c r="AH105" s="47"/>
      <c r="AI105" s="47"/>
      <c r="AJ105" s="47"/>
      <c r="AK105" s="47"/>
      <c r="AL105" s="47"/>
      <c r="AM105" s="47"/>
      <c r="AN105" s="47"/>
      <c r="AO105" s="47"/>
      <c r="AP105" s="48">
        <f t="shared" si="35"/>
        <v>0</v>
      </c>
      <c r="AR105" s="24"/>
      <c r="AS105" s="26"/>
      <c r="AT105" s="46"/>
      <c r="AU105" s="47"/>
      <c r="AV105" s="47"/>
      <c r="AW105" s="47"/>
      <c r="AX105" s="47"/>
      <c r="AY105" s="47"/>
      <c r="AZ105" s="47"/>
      <c r="BA105" s="47"/>
      <c r="BB105" s="47"/>
      <c r="BC105" s="47"/>
      <c r="BD105" s="48">
        <f t="shared" si="36"/>
        <v>0</v>
      </c>
      <c r="BF105" s="24"/>
      <c r="BG105" s="26"/>
      <c r="BH105" s="46"/>
      <c r="BI105" s="47"/>
      <c r="BJ105" s="47"/>
      <c r="BK105" s="47"/>
      <c r="BL105" s="47"/>
      <c r="BM105" s="47"/>
      <c r="BN105" s="47"/>
      <c r="BO105" s="47"/>
      <c r="BP105" s="47"/>
      <c r="BQ105" s="47"/>
      <c r="BR105" s="48">
        <f t="shared" si="37"/>
        <v>0</v>
      </c>
      <c r="BT105" s="24"/>
      <c r="BU105" s="26"/>
      <c r="BV105" s="46"/>
      <c r="BW105" s="47"/>
      <c r="BX105" s="47"/>
      <c r="BY105" s="47"/>
      <c r="BZ105" s="47"/>
      <c r="CA105" s="47"/>
      <c r="CB105" s="47"/>
      <c r="CC105" s="47"/>
      <c r="CD105" s="47"/>
      <c r="CE105" s="47"/>
      <c r="CF105" s="48">
        <f t="shared" si="38"/>
        <v>0</v>
      </c>
      <c r="CH105" s="24"/>
      <c r="CI105" s="26"/>
      <c r="CJ105" s="46"/>
      <c r="CK105" s="47"/>
      <c r="CL105" s="47"/>
      <c r="CM105" s="47"/>
      <c r="CN105" s="47"/>
      <c r="CO105" s="47"/>
      <c r="CP105" s="47"/>
      <c r="CQ105" s="47"/>
      <c r="CR105" s="47"/>
      <c r="CS105" s="47"/>
      <c r="CT105" s="48">
        <f t="shared" si="39"/>
        <v>0</v>
      </c>
      <c r="CV105" s="24"/>
      <c r="CW105" s="26"/>
      <c r="CX105" s="46"/>
      <c r="CY105" s="47"/>
      <c r="CZ105" s="47"/>
      <c r="DA105" s="47"/>
      <c r="DB105" s="47"/>
      <c r="DC105" s="47"/>
      <c r="DD105" s="47"/>
      <c r="DE105" s="47"/>
      <c r="DF105" s="47"/>
      <c r="DG105" s="47"/>
      <c r="DH105" s="48">
        <f t="shared" si="40"/>
        <v>0</v>
      </c>
      <c r="DJ105" s="24"/>
      <c r="DK105" s="26"/>
      <c r="DL105" s="46"/>
      <c r="DM105" s="47"/>
      <c r="DN105" s="47"/>
      <c r="DO105" s="47"/>
      <c r="DP105" s="47"/>
      <c r="DQ105" s="47"/>
      <c r="DR105" s="47"/>
      <c r="DS105" s="47"/>
      <c r="DT105" s="47"/>
      <c r="DU105" s="47"/>
      <c r="DV105" s="48">
        <f t="shared" si="41"/>
        <v>0</v>
      </c>
      <c r="DX105" s="24"/>
      <c r="DY105" s="26"/>
      <c r="DZ105" s="46"/>
      <c r="EA105" s="47"/>
      <c r="EB105" s="47"/>
      <c r="EC105" s="47"/>
      <c r="ED105" s="47"/>
      <c r="EE105" s="47"/>
      <c r="EF105" s="47"/>
      <c r="EG105" s="47"/>
      <c r="EH105" s="47"/>
      <c r="EI105" s="47"/>
      <c r="EJ105" s="48">
        <f t="shared" si="42"/>
        <v>0</v>
      </c>
      <c r="EL105" s="24"/>
      <c r="EM105" s="26"/>
      <c r="EN105" s="46"/>
      <c r="EO105" s="47"/>
      <c r="EP105" s="47"/>
      <c r="EQ105" s="47"/>
      <c r="ER105" s="47"/>
      <c r="ES105" s="47"/>
      <c r="ET105" s="47"/>
      <c r="EU105" s="47"/>
      <c r="EV105" s="47"/>
      <c r="EW105" s="47"/>
      <c r="EX105" s="48">
        <f t="shared" si="43"/>
        <v>0</v>
      </c>
    </row>
    <row r="106" spans="1:154" ht="15" hidden="1" customHeight="1" x14ac:dyDescent="0.25">
      <c r="A106" s="24"/>
      <c r="B106" s="26"/>
      <c r="C106" s="203"/>
      <c r="D106" s="39">
        <f>C106*(1+Pressupostos!$B$17)</f>
        <v>0</v>
      </c>
      <c r="E106" s="39">
        <f>D106*(1+Pressupostos!$B$18)</f>
        <v>0</v>
      </c>
      <c r="F106" s="39">
        <f>E106*(1+Pressupostos!$B$19)</f>
        <v>0</v>
      </c>
      <c r="G106" s="39">
        <f>F106*(1+Pressupostos!$B$20)</f>
        <v>0</v>
      </c>
      <c r="H106" s="39">
        <f>G106*(1+Pressupostos!$B$21)</f>
        <v>0</v>
      </c>
      <c r="I106" s="39">
        <f>H106*(1+Pressupostos!$B$22)</f>
        <v>0</v>
      </c>
      <c r="J106" s="39">
        <f>I106*(1+Pressupostos!$B$23)</f>
        <v>0</v>
      </c>
      <c r="K106" s="39">
        <f>J106*(1+Pressupostos!$B$24)</f>
        <v>0</v>
      </c>
      <c r="L106" s="39">
        <f>K106*(1+Pressupostos!$B$25)</f>
        <v>0</v>
      </c>
      <c r="M106" s="124">
        <f t="shared" si="34"/>
        <v>0</v>
      </c>
      <c r="AD106" s="24"/>
      <c r="AE106" s="26"/>
      <c r="AF106" s="46"/>
      <c r="AG106" s="47"/>
      <c r="AH106" s="47"/>
      <c r="AI106" s="47"/>
      <c r="AJ106" s="47"/>
      <c r="AK106" s="47"/>
      <c r="AL106" s="47"/>
      <c r="AM106" s="47"/>
      <c r="AN106" s="47"/>
      <c r="AO106" s="47"/>
      <c r="AP106" s="48">
        <f t="shared" si="35"/>
        <v>0</v>
      </c>
      <c r="AR106" s="24"/>
      <c r="AS106" s="26"/>
      <c r="AT106" s="46"/>
      <c r="AU106" s="47"/>
      <c r="AV106" s="47"/>
      <c r="AW106" s="47"/>
      <c r="AX106" s="47"/>
      <c r="AY106" s="47"/>
      <c r="AZ106" s="47"/>
      <c r="BA106" s="47"/>
      <c r="BB106" s="47"/>
      <c r="BC106" s="47"/>
      <c r="BD106" s="48">
        <f t="shared" si="36"/>
        <v>0</v>
      </c>
      <c r="BF106" s="24"/>
      <c r="BG106" s="26"/>
      <c r="BH106" s="46"/>
      <c r="BI106" s="47"/>
      <c r="BJ106" s="47"/>
      <c r="BK106" s="47"/>
      <c r="BL106" s="47"/>
      <c r="BM106" s="47"/>
      <c r="BN106" s="47"/>
      <c r="BO106" s="47"/>
      <c r="BP106" s="47"/>
      <c r="BQ106" s="47"/>
      <c r="BR106" s="48">
        <f t="shared" si="37"/>
        <v>0</v>
      </c>
      <c r="BT106" s="24"/>
      <c r="BU106" s="26"/>
      <c r="BV106" s="46"/>
      <c r="BW106" s="47"/>
      <c r="BX106" s="47"/>
      <c r="BY106" s="47"/>
      <c r="BZ106" s="47"/>
      <c r="CA106" s="47"/>
      <c r="CB106" s="47"/>
      <c r="CC106" s="47"/>
      <c r="CD106" s="47"/>
      <c r="CE106" s="47"/>
      <c r="CF106" s="48">
        <f t="shared" si="38"/>
        <v>0</v>
      </c>
      <c r="CH106" s="24"/>
      <c r="CI106" s="26"/>
      <c r="CJ106" s="46"/>
      <c r="CK106" s="47"/>
      <c r="CL106" s="47"/>
      <c r="CM106" s="47"/>
      <c r="CN106" s="47"/>
      <c r="CO106" s="47"/>
      <c r="CP106" s="47"/>
      <c r="CQ106" s="47"/>
      <c r="CR106" s="47"/>
      <c r="CS106" s="47"/>
      <c r="CT106" s="48">
        <f t="shared" si="39"/>
        <v>0</v>
      </c>
      <c r="CV106" s="24"/>
      <c r="CW106" s="26"/>
      <c r="CX106" s="46"/>
      <c r="CY106" s="47"/>
      <c r="CZ106" s="47"/>
      <c r="DA106" s="47"/>
      <c r="DB106" s="47"/>
      <c r="DC106" s="47"/>
      <c r="DD106" s="47"/>
      <c r="DE106" s="47"/>
      <c r="DF106" s="47"/>
      <c r="DG106" s="47"/>
      <c r="DH106" s="48">
        <f t="shared" si="40"/>
        <v>0</v>
      </c>
      <c r="DJ106" s="24"/>
      <c r="DK106" s="26"/>
      <c r="DL106" s="46"/>
      <c r="DM106" s="47"/>
      <c r="DN106" s="47"/>
      <c r="DO106" s="47"/>
      <c r="DP106" s="47"/>
      <c r="DQ106" s="47"/>
      <c r="DR106" s="47"/>
      <c r="DS106" s="47"/>
      <c r="DT106" s="47"/>
      <c r="DU106" s="47"/>
      <c r="DV106" s="48">
        <f t="shared" si="41"/>
        <v>0</v>
      </c>
      <c r="DX106" s="24"/>
      <c r="DY106" s="26"/>
      <c r="DZ106" s="46"/>
      <c r="EA106" s="47"/>
      <c r="EB106" s="47"/>
      <c r="EC106" s="47"/>
      <c r="ED106" s="47"/>
      <c r="EE106" s="47"/>
      <c r="EF106" s="47"/>
      <c r="EG106" s="47"/>
      <c r="EH106" s="47"/>
      <c r="EI106" s="47"/>
      <c r="EJ106" s="48">
        <f t="shared" si="42"/>
        <v>0</v>
      </c>
      <c r="EL106" s="24"/>
      <c r="EM106" s="26"/>
      <c r="EN106" s="46"/>
      <c r="EO106" s="47"/>
      <c r="EP106" s="47"/>
      <c r="EQ106" s="47"/>
      <c r="ER106" s="47"/>
      <c r="ES106" s="47"/>
      <c r="ET106" s="47"/>
      <c r="EU106" s="47"/>
      <c r="EV106" s="47"/>
      <c r="EW106" s="47"/>
      <c r="EX106" s="48">
        <f t="shared" si="43"/>
        <v>0</v>
      </c>
    </row>
    <row r="107" spans="1:154" ht="15" hidden="1" customHeight="1" x14ac:dyDescent="0.25">
      <c r="A107" s="24"/>
      <c r="B107" s="26"/>
      <c r="C107" s="203"/>
      <c r="D107" s="39">
        <f>C107*(1+Pressupostos!$B$17)</f>
        <v>0</v>
      </c>
      <c r="E107" s="39">
        <f>D107*(1+Pressupostos!$B$18)</f>
        <v>0</v>
      </c>
      <c r="F107" s="39">
        <f>E107*(1+Pressupostos!$B$19)</f>
        <v>0</v>
      </c>
      <c r="G107" s="39">
        <f>F107*(1+Pressupostos!$B$20)</f>
        <v>0</v>
      </c>
      <c r="H107" s="39">
        <f>G107*(1+Pressupostos!$B$21)</f>
        <v>0</v>
      </c>
      <c r="I107" s="39">
        <f>H107*(1+Pressupostos!$B$22)</f>
        <v>0</v>
      </c>
      <c r="J107" s="39">
        <f>I107*(1+Pressupostos!$B$23)</f>
        <v>0</v>
      </c>
      <c r="K107" s="39">
        <f>J107*(1+Pressupostos!$B$24)</f>
        <v>0</v>
      </c>
      <c r="L107" s="39">
        <f>K107*(1+Pressupostos!$B$25)</f>
        <v>0</v>
      </c>
      <c r="M107" s="124">
        <f t="shared" si="34"/>
        <v>0</v>
      </c>
      <c r="AD107" s="24"/>
      <c r="AE107" s="26"/>
      <c r="AF107" s="46"/>
      <c r="AG107" s="47"/>
      <c r="AH107" s="47"/>
      <c r="AI107" s="47"/>
      <c r="AJ107" s="47"/>
      <c r="AK107" s="47"/>
      <c r="AL107" s="47"/>
      <c r="AM107" s="47"/>
      <c r="AN107" s="47"/>
      <c r="AO107" s="47"/>
      <c r="AP107" s="48">
        <f t="shared" si="35"/>
        <v>0</v>
      </c>
      <c r="AR107" s="24"/>
      <c r="AS107" s="26"/>
      <c r="AT107" s="46"/>
      <c r="AU107" s="47"/>
      <c r="AV107" s="47"/>
      <c r="AW107" s="47"/>
      <c r="AX107" s="47"/>
      <c r="AY107" s="47"/>
      <c r="AZ107" s="47"/>
      <c r="BA107" s="47"/>
      <c r="BB107" s="47"/>
      <c r="BC107" s="47"/>
      <c r="BD107" s="48">
        <f t="shared" si="36"/>
        <v>0</v>
      </c>
      <c r="BF107" s="24"/>
      <c r="BG107" s="26"/>
      <c r="BH107" s="46"/>
      <c r="BI107" s="47"/>
      <c r="BJ107" s="47"/>
      <c r="BK107" s="47"/>
      <c r="BL107" s="47"/>
      <c r="BM107" s="47"/>
      <c r="BN107" s="47"/>
      <c r="BO107" s="47"/>
      <c r="BP107" s="47"/>
      <c r="BQ107" s="47"/>
      <c r="BR107" s="48">
        <f t="shared" si="37"/>
        <v>0</v>
      </c>
      <c r="BT107" s="24"/>
      <c r="BU107" s="26"/>
      <c r="BV107" s="46"/>
      <c r="BW107" s="47"/>
      <c r="BX107" s="47"/>
      <c r="BY107" s="47"/>
      <c r="BZ107" s="47"/>
      <c r="CA107" s="47"/>
      <c r="CB107" s="47"/>
      <c r="CC107" s="47"/>
      <c r="CD107" s="47"/>
      <c r="CE107" s="47"/>
      <c r="CF107" s="48">
        <f t="shared" si="38"/>
        <v>0</v>
      </c>
      <c r="CH107" s="24"/>
      <c r="CI107" s="26"/>
      <c r="CJ107" s="46"/>
      <c r="CK107" s="47"/>
      <c r="CL107" s="47"/>
      <c r="CM107" s="47"/>
      <c r="CN107" s="47"/>
      <c r="CO107" s="47"/>
      <c r="CP107" s="47"/>
      <c r="CQ107" s="47"/>
      <c r="CR107" s="47"/>
      <c r="CS107" s="47"/>
      <c r="CT107" s="48">
        <f t="shared" si="39"/>
        <v>0</v>
      </c>
      <c r="CV107" s="24"/>
      <c r="CW107" s="26"/>
      <c r="CX107" s="46"/>
      <c r="CY107" s="47"/>
      <c r="CZ107" s="47"/>
      <c r="DA107" s="47"/>
      <c r="DB107" s="47"/>
      <c r="DC107" s="47"/>
      <c r="DD107" s="47"/>
      <c r="DE107" s="47"/>
      <c r="DF107" s="47"/>
      <c r="DG107" s="47"/>
      <c r="DH107" s="48">
        <f t="shared" si="40"/>
        <v>0</v>
      </c>
      <c r="DJ107" s="24"/>
      <c r="DK107" s="26"/>
      <c r="DL107" s="46"/>
      <c r="DM107" s="47"/>
      <c r="DN107" s="47"/>
      <c r="DO107" s="47"/>
      <c r="DP107" s="47"/>
      <c r="DQ107" s="47"/>
      <c r="DR107" s="47"/>
      <c r="DS107" s="47"/>
      <c r="DT107" s="47"/>
      <c r="DU107" s="47"/>
      <c r="DV107" s="48">
        <f t="shared" si="41"/>
        <v>0</v>
      </c>
      <c r="DX107" s="24"/>
      <c r="DY107" s="26"/>
      <c r="DZ107" s="46"/>
      <c r="EA107" s="47"/>
      <c r="EB107" s="47"/>
      <c r="EC107" s="47"/>
      <c r="ED107" s="47"/>
      <c r="EE107" s="47"/>
      <c r="EF107" s="47"/>
      <c r="EG107" s="47"/>
      <c r="EH107" s="47"/>
      <c r="EI107" s="47"/>
      <c r="EJ107" s="48">
        <f t="shared" si="42"/>
        <v>0</v>
      </c>
      <c r="EL107" s="24"/>
      <c r="EM107" s="26"/>
      <c r="EN107" s="46"/>
      <c r="EO107" s="47"/>
      <c r="EP107" s="47"/>
      <c r="EQ107" s="47"/>
      <c r="ER107" s="47"/>
      <c r="ES107" s="47"/>
      <c r="ET107" s="47"/>
      <c r="EU107" s="47"/>
      <c r="EV107" s="47"/>
      <c r="EW107" s="47"/>
      <c r="EX107" s="48">
        <f t="shared" si="43"/>
        <v>0</v>
      </c>
    </row>
    <row r="108" spans="1:154" ht="15.75" hidden="1" customHeight="1" thickBot="1" x14ac:dyDescent="0.3">
      <c r="A108" s="24"/>
      <c r="B108" s="26"/>
      <c r="C108" s="203"/>
      <c r="D108" s="39">
        <f>C108*(1+Pressupostos!$B$17)</f>
        <v>0</v>
      </c>
      <c r="E108" s="39">
        <f>D108*(1+Pressupostos!$B$18)</f>
        <v>0</v>
      </c>
      <c r="F108" s="39">
        <f>E108*(1+Pressupostos!$B$19)</f>
        <v>0</v>
      </c>
      <c r="G108" s="39">
        <f>F108*(1+Pressupostos!$B$20)</f>
        <v>0</v>
      </c>
      <c r="H108" s="39">
        <f>G108*(1+Pressupostos!$B$21)</f>
        <v>0</v>
      </c>
      <c r="I108" s="39">
        <f>H108*(1+Pressupostos!$B$22)</f>
        <v>0</v>
      </c>
      <c r="J108" s="39">
        <f>I108*(1+Pressupostos!$B$23)</f>
        <v>0</v>
      </c>
      <c r="K108" s="39">
        <f>J108*(1+Pressupostos!$B$24)</f>
        <v>0</v>
      </c>
      <c r="L108" s="39">
        <f>K108*(1+Pressupostos!$B$25)</f>
        <v>0</v>
      </c>
      <c r="M108" s="124">
        <f t="shared" si="34"/>
        <v>0</v>
      </c>
      <c r="AD108" s="35"/>
      <c r="AE108" s="38"/>
      <c r="AF108" s="49"/>
      <c r="AG108" s="50"/>
      <c r="AH108" s="50"/>
      <c r="AI108" s="50"/>
      <c r="AJ108" s="50"/>
      <c r="AK108" s="50"/>
      <c r="AL108" s="50"/>
      <c r="AM108" s="50"/>
      <c r="AN108" s="50"/>
      <c r="AO108" s="50"/>
      <c r="AP108" s="51">
        <f t="shared" si="35"/>
        <v>0</v>
      </c>
      <c r="AR108" s="35"/>
      <c r="AS108" s="38"/>
      <c r="AT108" s="49"/>
      <c r="AU108" s="50"/>
      <c r="AV108" s="50"/>
      <c r="AW108" s="50"/>
      <c r="AX108" s="50"/>
      <c r="AY108" s="50"/>
      <c r="AZ108" s="50"/>
      <c r="BA108" s="50"/>
      <c r="BB108" s="50"/>
      <c r="BC108" s="50"/>
      <c r="BD108" s="51">
        <f t="shared" si="36"/>
        <v>0</v>
      </c>
      <c r="BF108" s="35"/>
      <c r="BG108" s="38"/>
      <c r="BH108" s="49"/>
      <c r="BI108" s="50"/>
      <c r="BJ108" s="50"/>
      <c r="BK108" s="50"/>
      <c r="BL108" s="50"/>
      <c r="BM108" s="50"/>
      <c r="BN108" s="50"/>
      <c r="BO108" s="50"/>
      <c r="BP108" s="50"/>
      <c r="BQ108" s="50"/>
      <c r="BR108" s="51">
        <f t="shared" si="37"/>
        <v>0</v>
      </c>
      <c r="BT108" s="35"/>
      <c r="BU108" s="38"/>
      <c r="BV108" s="49"/>
      <c r="BW108" s="50"/>
      <c r="BX108" s="50"/>
      <c r="BY108" s="50"/>
      <c r="BZ108" s="50"/>
      <c r="CA108" s="50"/>
      <c r="CB108" s="50"/>
      <c r="CC108" s="50"/>
      <c r="CD108" s="50"/>
      <c r="CE108" s="50"/>
      <c r="CF108" s="51">
        <f t="shared" si="38"/>
        <v>0</v>
      </c>
      <c r="CH108" s="35"/>
      <c r="CI108" s="38"/>
      <c r="CJ108" s="49"/>
      <c r="CK108" s="50"/>
      <c r="CL108" s="50"/>
      <c r="CM108" s="50"/>
      <c r="CN108" s="50"/>
      <c r="CO108" s="50"/>
      <c r="CP108" s="50"/>
      <c r="CQ108" s="50"/>
      <c r="CR108" s="50"/>
      <c r="CS108" s="50"/>
      <c r="CT108" s="51">
        <f t="shared" si="39"/>
        <v>0</v>
      </c>
      <c r="CV108" s="35"/>
      <c r="CW108" s="38"/>
      <c r="CX108" s="49"/>
      <c r="CY108" s="50"/>
      <c r="CZ108" s="50"/>
      <c r="DA108" s="50"/>
      <c r="DB108" s="50"/>
      <c r="DC108" s="50"/>
      <c r="DD108" s="50"/>
      <c r="DE108" s="50"/>
      <c r="DF108" s="50"/>
      <c r="DG108" s="50"/>
      <c r="DH108" s="51">
        <f t="shared" si="40"/>
        <v>0</v>
      </c>
      <c r="DJ108" s="35"/>
      <c r="DK108" s="38"/>
      <c r="DL108" s="49"/>
      <c r="DM108" s="50"/>
      <c r="DN108" s="50"/>
      <c r="DO108" s="50"/>
      <c r="DP108" s="50"/>
      <c r="DQ108" s="50"/>
      <c r="DR108" s="50"/>
      <c r="DS108" s="50"/>
      <c r="DT108" s="50"/>
      <c r="DU108" s="50"/>
      <c r="DV108" s="51">
        <f t="shared" si="41"/>
        <v>0</v>
      </c>
      <c r="DX108" s="35"/>
      <c r="DY108" s="38"/>
      <c r="DZ108" s="49"/>
      <c r="EA108" s="50"/>
      <c r="EB108" s="50"/>
      <c r="EC108" s="50"/>
      <c r="ED108" s="50"/>
      <c r="EE108" s="50"/>
      <c r="EF108" s="50"/>
      <c r="EG108" s="50"/>
      <c r="EH108" s="50"/>
      <c r="EI108" s="50"/>
      <c r="EJ108" s="51">
        <f t="shared" si="42"/>
        <v>0</v>
      </c>
      <c r="EL108" s="35"/>
      <c r="EM108" s="38"/>
      <c r="EN108" s="49"/>
      <c r="EO108" s="50"/>
      <c r="EP108" s="50"/>
      <c r="EQ108" s="50"/>
      <c r="ER108" s="50"/>
      <c r="ES108" s="50"/>
      <c r="ET108" s="50"/>
      <c r="EU108" s="50"/>
      <c r="EV108" s="50"/>
      <c r="EW108" s="50"/>
      <c r="EX108" s="51">
        <f t="shared" si="43"/>
        <v>0</v>
      </c>
    </row>
    <row r="109" spans="1:154" ht="15" hidden="1" customHeight="1" x14ac:dyDescent="0.25">
      <c r="A109" s="24"/>
      <c r="B109" s="26"/>
      <c r="C109" s="203"/>
      <c r="D109" s="39">
        <f>C109*(1+Pressupostos!$B$17)</f>
        <v>0</v>
      </c>
      <c r="E109" s="39">
        <f>D109*(1+Pressupostos!$B$18)</f>
        <v>0</v>
      </c>
      <c r="F109" s="39">
        <f>E109*(1+Pressupostos!$B$19)</f>
        <v>0</v>
      </c>
      <c r="G109" s="39">
        <f>F109*(1+Pressupostos!$B$20)</f>
        <v>0</v>
      </c>
      <c r="H109" s="39">
        <f>G109*(1+Pressupostos!$B$21)</f>
        <v>0</v>
      </c>
      <c r="I109" s="39">
        <f>H109*(1+Pressupostos!$B$22)</f>
        <v>0</v>
      </c>
      <c r="J109" s="39">
        <f>I109*(1+Pressupostos!$B$23)</f>
        <v>0</v>
      </c>
      <c r="K109" s="39">
        <f>J109*(1+Pressupostos!$B$24)</f>
        <v>0</v>
      </c>
      <c r="L109" s="39">
        <f>K109*(1+Pressupostos!$B$25)</f>
        <v>0</v>
      </c>
      <c r="M109" s="124">
        <f t="shared" si="34"/>
        <v>0</v>
      </c>
      <c r="AD109" s="24"/>
      <c r="AE109" s="26"/>
      <c r="AF109" s="46"/>
      <c r="AG109" s="47"/>
      <c r="AH109" s="47"/>
      <c r="AI109" s="47"/>
      <c r="AJ109" s="47"/>
      <c r="AK109" s="47"/>
      <c r="AL109" s="47"/>
      <c r="AM109" s="47"/>
      <c r="AN109" s="47"/>
      <c r="AO109" s="47"/>
      <c r="AP109" s="48">
        <f t="shared" si="35"/>
        <v>0</v>
      </c>
      <c r="AR109" s="24"/>
      <c r="AS109" s="26"/>
      <c r="AT109" s="46"/>
      <c r="AU109" s="47"/>
      <c r="AV109" s="47"/>
      <c r="AW109" s="47"/>
      <c r="AX109" s="47"/>
      <c r="AY109" s="47"/>
      <c r="AZ109" s="47"/>
      <c r="BA109" s="47"/>
      <c r="BB109" s="47"/>
      <c r="BC109" s="47"/>
      <c r="BD109" s="48">
        <f t="shared" si="36"/>
        <v>0</v>
      </c>
      <c r="BF109" s="24"/>
      <c r="BG109" s="26"/>
      <c r="BH109" s="46"/>
      <c r="BI109" s="47"/>
      <c r="BJ109" s="47"/>
      <c r="BK109" s="47"/>
      <c r="BL109" s="47"/>
      <c r="BM109" s="47"/>
      <c r="BN109" s="47"/>
      <c r="BO109" s="47"/>
      <c r="BP109" s="47"/>
      <c r="BQ109" s="47"/>
      <c r="BR109" s="48">
        <f t="shared" si="37"/>
        <v>0</v>
      </c>
      <c r="BT109" s="24"/>
      <c r="BU109" s="26"/>
      <c r="BV109" s="46"/>
      <c r="BW109" s="47"/>
      <c r="BX109" s="47"/>
      <c r="BY109" s="47"/>
      <c r="BZ109" s="47"/>
      <c r="CA109" s="47"/>
      <c r="CB109" s="47"/>
      <c r="CC109" s="47"/>
      <c r="CD109" s="47"/>
      <c r="CE109" s="47"/>
      <c r="CF109" s="48">
        <f t="shared" si="38"/>
        <v>0</v>
      </c>
      <c r="CH109" s="24"/>
      <c r="CI109" s="26"/>
      <c r="CJ109" s="46"/>
      <c r="CK109" s="47"/>
      <c r="CL109" s="47"/>
      <c r="CM109" s="47"/>
      <c r="CN109" s="47"/>
      <c r="CO109" s="47"/>
      <c r="CP109" s="47"/>
      <c r="CQ109" s="47"/>
      <c r="CR109" s="47"/>
      <c r="CS109" s="47"/>
      <c r="CT109" s="48">
        <f t="shared" si="39"/>
        <v>0</v>
      </c>
      <c r="CV109" s="24"/>
      <c r="CW109" s="26"/>
      <c r="CX109" s="46"/>
      <c r="CY109" s="47"/>
      <c r="CZ109" s="47"/>
      <c r="DA109" s="47"/>
      <c r="DB109" s="47"/>
      <c r="DC109" s="47"/>
      <c r="DD109" s="47"/>
      <c r="DE109" s="47"/>
      <c r="DF109" s="47"/>
      <c r="DG109" s="47"/>
      <c r="DH109" s="48">
        <f t="shared" si="40"/>
        <v>0</v>
      </c>
      <c r="DJ109" s="24"/>
      <c r="DK109" s="26"/>
      <c r="DL109" s="46"/>
      <c r="DM109" s="47"/>
      <c r="DN109" s="47"/>
      <c r="DO109" s="47"/>
      <c r="DP109" s="47"/>
      <c r="DQ109" s="47"/>
      <c r="DR109" s="47"/>
      <c r="DS109" s="47"/>
      <c r="DT109" s="47"/>
      <c r="DU109" s="47"/>
      <c r="DV109" s="48">
        <f t="shared" si="41"/>
        <v>0</v>
      </c>
      <c r="DX109" s="24"/>
      <c r="DY109" s="26"/>
      <c r="DZ109" s="46"/>
      <c r="EA109" s="47"/>
      <c r="EB109" s="47"/>
      <c r="EC109" s="47"/>
      <c r="ED109" s="47"/>
      <c r="EE109" s="47"/>
      <c r="EF109" s="47"/>
      <c r="EG109" s="47"/>
      <c r="EH109" s="47"/>
      <c r="EI109" s="47"/>
      <c r="EJ109" s="48">
        <f t="shared" si="42"/>
        <v>0</v>
      </c>
      <c r="EL109" s="24"/>
      <c r="EM109" s="26"/>
      <c r="EN109" s="46"/>
      <c r="EO109" s="47"/>
      <c r="EP109" s="47"/>
      <c r="EQ109" s="47"/>
      <c r="ER109" s="47"/>
      <c r="ES109" s="47"/>
      <c r="ET109" s="47"/>
      <c r="EU109" s="47"/>
      <c r="EV109" s="47"/>
      <c r="EW109" s="47"/>
      <c r="EX109" s="48">
        <f t="shared" si="43"/>
        <v>0</v>
      </c>
    </row>
    <row r="110" spans="1:154" ht="15" hidden="1" customHeight="1" x14ac:dyDescent="0.25">
      <c r="A110" s="24"/>
      <c r="B110" s="26"/>
      <c r="C110" s="203"/>
      <c r="D110" s="39">
        <f>C110*(1+Pressupostos!$B$17)</f>
        <v>0</v>
      </c>
      <c r="E110" s="39">
        <f>D110*(1+Pressupostos!$B$18)</f>
        <v>0</v>
      </c>
      <c r="F110" s="39">
        <f>E110*(1+Pressupostos!$B$19)</f>
        <v>0</v>
      </c>
      <c r="G110" s="39">
        <f>F110*(1+Pressupostos!$B$20)</f>
        <v>0</v>
      </c>
      <c r="H110" s="39">
        <f>G110*(1+Pressupostos!$B$21)</f>
        <v>0</v>
      </c>
      <c r="I110" s="39">
        <f>H110*(1+Pressupostos!$B$22)</f>
        <v>0</v>
      </c>
      <c r="J110" s="39">
        <f>I110*(1+Pressupostos!$B$23)</f>
        <v>0</v>
      </c>
      <c r="K110" s="39">
        <f>J110*(1+Pressupostos!$B$24)</f>
        <v>0</v>
      </c>
      <c r="L110" s="39">
        <f>K110*(1+Pressupostos!$B$25)</f>
        <v>0</v>
      </c>
      <c r="M110" s="124">
        <f t="shared" si="34"/>
        <v>0</v>
      </c>
      <c r="AD110" s="24"/>
      <c r="AE110" s="26"/>
      <c r="AF110" s="46"/>
      <c r="AG110" s="47"/>
      <c r="AH110" s="47"/>
      <c r="AI110" s="47"/>
      <c r="AJ110" s="47"/>
      <c r="AK110" s="47"/>
      <c r="AL110" s="47"/>
      <c r="AM110" s="47"/>
      <c r="AN110" s="47"/>
      <c r="AO110" s="47"/>
      <c r="AP110" s="48">
        <f t="shared" si="35"/>
        <v>0</v>
      </c>
      <c r="AR110" s="24"/>
      <c r="AS110" s="26"/>
      <c r="AT110" s="46"/>
      <c r="AU110" s="47"/>
      <c r="AV110" s="47"/>
      <c r="AW110" s="47"/>
      <c r="AX110" s="47"/>
      <c r="AY110" s="47"/>
      <c r="AZ110" s="47"/>
      <c r="BA110" s="47"/>
      <c r="BB110" s="47"/>
      <c r="BC110" s="47"/>
      <c r="BD110" s="48">
        <f t="shared" si="36"/>
        <v>0</v>
      </c>
      <c r="BF110" s="24"/>
      <c r="BG110" s="26"/>
      <c r="BH110" s="46"/>
      <c r="BI110" s="47"/>
      <c r="BJ110" s="47"/>
      <c r="BK110" s="47"/>
      <c r="BL110" s="47"/>
      <c r="BM110" s="47"/>
      <c r="BN110" s="47"/>
      <c r="BO110" s="47"/>
      <c r="BP110" s="47"/>
      <c r="BQ110" s="47"/>
      <c r="BR110" s="48">
        <f t="shared" si="37"/>
        <v>0</v>
      </c>
      <c r="BT110" s="24"/>
      <c r="BU110" s="26"/>
      <c r="BV110" s="46"/>
      <c r="BW110" s="47"/>
      <c r="BX110" s="47"/>
      <c r="BY110" s="47"/>
      <c r="BZ110" s="47"/>
      <c r="CA110" s="47"/>
      <c r="CB110" s="47"/>
      <c r="CC110" s="47"/>
      <c r="CD110" s="47"/>
      <c r="CE110" s="47"/>
      <c r="CF110" s="48">
        <f t="shared" si="38"/>
        <v>0</v>
      </c>
      <c r="CH110" s="24"/>
      <c r="CI110" s="26"/>
      <c r="CJ110" s="46"/>
      <c r="CK110" s="47"/>
      <c r="CL110" s="47"/>
      <c r="CM110" s="47"/>
      <c r="CN110" s="47"/>
      <c r="CO110" s="47"/>
      <c r="CP110" s="47"/>
      <c r="CQ110" s="47"/>
      <c r="CR110" s="47"/>
      <c r="CS110" s="47"/>
      <c r="CT110" s="48">
        <f t="shared" si="39"/>
        <v>0</v>
      </c>
      <c r="CV110" s="24"/>
      <c r="CW110" s="26"/>
      <c r="CX110" s="46"/>
      <c r="CY110" s="47"/>
      <c r="CZ110" s="47"/>
      <c r="DA110" s="47"/>
      <c r="DB110" s="47"/>
      <c r="DC110" s="47"/>
      <c r="DD110" s="47"/>
      <c r="DE110" s="47"/>
      <c r="DF110" s="47"/>
      <c r="DG110" s="47"/>
      <c r="DH110" s="48">
        <f t="shared" si="40"/>
        <v>0</v>
      </c>
      <c r="DJ110" s="24"/>
      <c r="DK110" s="26"/>
      <c r="DL110" s="46"/>
      <c r="DM110" s="47"/>
      <c r="DN110" s="47"/>
      <c r="DO110" s="47"/>
      <c r="DP110" s="47"/>
      <c r="DQ110" s="47"/>
      <c r="DR110" s="47"/>
      <c r="DS110" s="47"/>
      <c r="DT110" s="47"/>
      <c r="DU110" s="47"/>
      <c r="DV110" s="48">
        <f t="shared" si="41"/>
        <v>0</v>
      </c>
      <c r="DX110" s="24"/>
      <c r="DY110" s="26"/>
      <c r="DZ110" s="46"/>
      <c r="EA110" s="47"/>
      <c r="EB110" s="47"/>
      <c r="EC110" s="47"/>
      <c r="ED110" s="47"/>
      <c r="EE110" s="47"/>
      <c r="EF110" s="47"/>
      <c r="EG110" s="47"/>
      <c r="EH110" s="47"/>
      <c r="EI110" s="47"/>
      <c r="EJ110" s="48">
        <f t="shared" si="42"/>
        <v>0</v>
      </c>
      <c r="EL110" s="24"/>
      <c r="EM110" s="26"/>
      <c r="EN110" s="46"/>
      <c r="EO110" s="47"/>
      <c r="EP110" s="47"/>
      <c r="EQ110" s="47"/>
      <c r="ER110" s="47"/>
      <c r="ES110" s="47"/>
      <c r="ET110" s="47"/>
      <c r="EU110" s="47"/>
      <c r="EV110" s="47"/>
      <c r="EW110" s="47"/>
      <c r="EX110" s="48">
        <f t="shared" si="43"/>
        <v>0</v>
      </c>
    </row>
    <row r="111" spans="1:154" ht="15" hidden="1" customHeight="1" x14ac:dyDescent="0.25">
      <c r="A111" s="24"/>
      <c r="B111" s="26"/>
      <c r="C111" s="203"/>
      <c r="D111" s="39">
        <f>C111*(1+Pressupostos!$B$17)</f>
        <v>0</v>
      </c>
      <c r="E111" s="39">
        <f>D111*(1+Pressupostos!$B$18)</f>
        <v>0</v>
      </c>
      <c r="F111" s="39">
        <f>E111*(1+Pressupostos!$B$19)</f>
        <v>0</v>
      </c>
      <c r="G111" s="39">
        <f>F111*(1+Pressupostos!$B$20)</f>
        <v>0</v>
      </c>
      <c r="H111" s="39">
        <f>G111*(1+Pressupostos!$B$21)</f>
        <v>0</v>
      </c>
      <c r="I111" s="39">
        <f>H111*(1+Pressupostos!$B$22)</f>
        <v>0</v>
      </c>
      <c r="J111" s="39">
        <f>I111*(1+Pressupostos!$B$23)</f>
        <v>0</v>
      </c>
      <c r="K111" s="39">
        <f>J111*(1+Pressupostos!$B$24)</f>
        <v>0</v>
      </c>
      <c r="L111" s="39">
        <f>K111*(1+Pressupostos!$B$25)</f>
        <v>0</v>
      </c>
      <c r="M111" s="124">
        <f t="shared" si="34"/>
        <v>0</v>
      </c>
      <c r="AD111" s="24"/>
      <c r="AE111" s="26"/>
      <c r="AF111" s="46"/>
      <c r="AG111" s="47"/>
      <c r="AH111" s="47"/>
      <c r="AI111" s="47"/>
      <c r="AJ111" s="47"/>
      <c r="AK111" s="47"/>
      <c r="AL111" s="47"/>
      <c r="AM111" s="47"/>
      <c r="AN111" s="47"/>
      <c r="AO111" s="47"/>
      <c r="AP111" s="48">
        <f t="shared" si="35"/>
        <v>0</v>
      </c>
      <c r="AR111" s="24"/>
      <c r="AS111" s="26"/>
      <c r="AT111" s="46"/>
      <c r="AU111" s="47"/>
      <c r="AV111" s="47"/>
      <c r="AW111" s="47"/>
      <c r="AX111" s="47"/>
      <c r="AY111" s="47"/>
      <c r="AZ111" s="47"/>
      <c r="BA111" s="47"/>
      <c r="BB111" s="47"/>
      <c r="BC111" s="47"/>
      <c r="BD111" s="48">
        <f t="shared" si="36"/>
        <v>0</v>
      </c>
      <c r="BF111" s="24"/>
      <c r="BG111" s="26"/>
      <c r="BH111" s="46"/>
      <c r="BI111" s="47"/>
      <c r="BJ111" s="47"/>
      <c r="BK111" s="47"/>
      <c r="BL111" s="47"/>
      <c r="BM111" s="47"/>
      <c r="BN111" s="47"/>
      <c r="BO111" s="47"/>
      <c r="BP111" s="47"/>
      <c r="BQ111" s="47"/>
      <c r="BR111" s="48">
        <f t="shared" si="37"/>
        <v>0</v>
      </c>
      <c r="BT111" s="24"/>
      <c r="BU111" s="26"/>
      <c r="BV111" s="46"/>
      <c r="BW111" s="47"/>
      <c r="BX111" s="47"/>
      <c r="BY111" s="47"/>
      <c r="BZ111" s="47"/>
      <c r="CA111" s="47"/>
      <c r="CB111" s="47"/>
      <c r="CC111" s="47"/>
      <c r="CD111" s="47"/>
      <c r="CE111" s="47"/>
      <c r="CF111" s="48">
        <f t="shared" si="38"/>
        <v>0</v>
      </c>
      <c r="CH111" s="24"/>
      <c r="CI111" s="26"/>
      <c r="CJ111" s="46"/>
      <c r="CK111" s="47"/>
      <c r="CL111" s="47"/>
      <c r="CM111" s="47"/>
      <c r="CN111" s="47"/>
      <c r="CO111" s="47"/>
      <c r="CP111" s="47"/>
      <c r="CQ111" s="47"/>
      <c r="CR111" s="47"/>
      <c r="CS111" s="47"/>
      <c r="CT111" s="48">
        <f t="shared" si="39"/>
        <v>0</v>
      </c>
      <c r="CV111" s="24"/>
      <c r="CW111" s="26"/>
      <c r="CX111" s="46"/>
      <c r="CY111" s="47"/>
      <c r="CZ111" s="47"/>
      <c r="DA111" s="47"/>
      <c r="DB111" s="47"/>
      <c r="DC111" s="47"/>
      <c r="DD111" s="47"/>
      <c r="DE111" s="47"/>
      <c r="DF111" s="47"/>
      <c r="DG111" s="47"/>
      <c r="DH111" s="48">
        <f t="shared" si="40"/>
        <v>0</v>
      </c>
      <c r="DJ111" s="24"/>
      <c r="DK111" s="26"/>
      <c r="DL111" s="46"/>
      <c r="DM111" s="47"/>
      <c r="DN111" s="47"/>
      <c r="DO111" s="47"/>
      <c r="DP111" s="47"/>
      <c r="DQ111" s="47"/>
      <c r="DR111" s="47"/>
      <c r="DS111" s="47"/>
      <c r="DT111" s="47"/>
      <c r="DU111" s="47"/>
      <c r="DV111" s="48">
        <f t="shared" si="41"/>
        <v>0</v>
      </c>
      <c r="DX111" s="24"/>
      <c r="DY111" s="26"/>
      <c r="DZ111" s="46"/>
      <c r="EA111" s="47"/>
      <c r="EB111" s="47"/>
      <c r="EC111" s="47"/>
      <c r="ED111" s="47"/>
      <c r="EE111" s="47"/>
      <c r="EF111" s="47"/>
      <c r="EG111" s="47"/>
      <c r="EH111" s="47"/>
      <c r="EI111" s="47"/>
      <c r="EJ111" s="48">
        <f t="shared" si="42"/>
        <v>0</v>
      </c>
      <c r="EL111" s="24"/>
      <c r="EM111" s="26"/>
      <c r="EN111" s="46"/>
      <c r="EO111" s="47"/>
      <c r="EP111" s="47"/>
      <c r="EQ111" s="47"/>
      <c r="ER111" s="47"/>
      <c r="ES111" s="47"/>
      <c r="ET111" s="47"/>
      <c r="EU111" s="47"/>
      <c r="EV111" s="47"/>
      <c r="EW111" s="47"/>
      <c r="EX111" s="48">
        <f t="shared" si="43"/>
        <v>0</v>
      </c>
    </row>
    <row r="112" spans="1:154" ht="15" hidden="1" customHeight="1" x14ac:dyDescent="0.25">
      <c r="A112" s="24"/>
      <c r="B112" s="26"/>
      <c r="C112" s="203"/>
      <c r="D112" s="39">
        <f>C112*(1+Pressupostos!$B$17)</f>
        <v>0</v>
      </c>
      <c r="E112" s="39">
        <f>D112*(1+Pressupostos!$B$18)</f>
        <v>0</v>
      </c>
      <c r="F112" s="39">
        <f>E112*(1+Pressupostos!$B$19)</f>
        <v>0</v>
      </c>
      <c r="G112" s="39">
        <f>F112*(1+Pressupostos!$B$20)</f>
        <v>0</v>
      </c>
      <c r="H112" s="39">
        <f>G112*(1+Pressupostos!$B$21)</f>
        <v>0</v>
      </c>
      <c r="I112" s="39">
        <f>H112*(1+Pressupostos!$B$22)</f>
        <v>0</v>
      </c>
      <c r="J112" s="39">
        <f>I112*(1+Pressupostos!$B$23)</f>
        <v>0</v>
      </c>
      <c r="K112" s="39">
        <f>J112*(1+Pressupostos!$B$24)</f>
        <v>0</v>
      </c>
      <c r="L112" s="39">
        <f>K112*(1+Pressupostos!$B$25)</f>
        <v>0</v>
      </c>
      <c r="M112" s="124">
        <f t="shared" si="34"/>
        <v>0</v>
      </c>
      <c r="AD112" s="24"/>
      <c r="AE112" s="26"/>
      <c r="AF112" s="46"/>
      <c r="AG112" s="47"/>
      <c r="AH112" s="47"/>
      <c r="AI112" s="47"/>
      <c r="AJ112" s="47"/>
      <c r="AK112" s="47"/>
      <c r="AL112" s="47"/>
      <c r="AM112" s="47"/>
      <c r="AN112" s="47"/>
      <c r="AO112" s="47"/>
      <c r="AP112" s="48">
        <f t="shared" si="35"/>
        <v>0</v>
      </c>
      <c r="AR112" s="24"/>
      <c r="AS112" s="26"/>
      <c r="AT112" s="46"/>
      <c r="AU112" s="47"/>
      <c r="AV112" s="47"/>
      <c r="AW112" s="47"/>
      <c r="AX112" s="47"/>
      <c r="AY112" s="47"/>
      <c r="AZ112" s="47"/>
      <c r="BA112" s="47"/>
      <c r="BB112" s="47"/>
      <c r="BC112" s="47"/>
      <c r="BD112" s="48">
        <f t="shared" si="36"/>
        <v>0</v>
      </c>
      <c r="BF112" s="24"/>
      <c r="BG112" s="26"/>
      <c r="BH112" s="46"/>
      <c r="BI112" s="47"/>
      <c r="BJ112" s="47"/>
      <c r="BK112" s="47"/>
      <c r="BL112" s="47"/>
      <c r="BM112" s="47"/>
      <c r="BN112" s="47"/>
      <c r="BO112" s="47"/>
      <c r="BP112" s="47"/>
      <c r="BQ112" s="47"/>
      <c r="BR112" s="48">
        <f t="shared" si="37"/>
        <v>0</v>
      </c>
      <c r="BT112" s="24"/>
      <c r="BU112" s="26"/>
      <c r="BV112" s="46"/>
      <c r="BW112" s="47"/>
      <c r="BX112" s="47"/>
      <c r="BY112" s="47"/>
      <c r="BZ112" s="47"/>
      <c r="CA112" s="47"/>
      <c r="CB112" s="47"/>
      <c r="CC112" s="47"/>
      <c r="CD112" s="47"/>
      <c r="CE112" s="47"/>
      <c r="CF112" s="48">
        <f t="shared" si="38"/>
        <v>0</v>
      </c>
      <c r="CH112" s="24"/>
      <c r="CI112" s="26"/>
      <c r="CJ112" s="46"/>
      <c r="CK112" s="47"/>
      <c r="CL112" s="47"/>
      <c r="CM112" s="47"/>
      <c r="CN112" s="47"/>
      <c r="CO112" s="47"/>
      <c r="CP112" s="47"/>
      <c r="CQ112" s="47"/>
      <c r="CR112" s="47"/>
      <c r="CS112" s="47"/>
      <c r="CT112" s="48">
        <f t="shared" si="39"/>
        <v>0</v>
      </c>
      <c r="CV112" s="24"/>
      <c r="CW112" s="26"/>
      <c r="CX112" s="46"/>
      <c r="CY112" s="47"/>
      <c r="CZ112" s="47"/>
      <c r="DA112" s="47"/>
      <c r="DB112" s="47"/>
      <c r="DC112" s="47"/>
      <c r="DD112" s="47"/>
      <c r="DE112" s="47"/>
      <c r="DF112" s="47"/>
      <c r="DG112" s="47"/>
      <c r="DH112" s="48">
        <f t="shared" si="40"/>
        <v>0</v>
      </c>
      <c r="DJ112" s="24"/>
      <c r="DK112" s="26"/>
      <c r="DL112" s="46"/>
      <c r="DM112" s="47"/>
      <c r="DN112" s="47"/>
      <c r="DO112" s="47"/>
      <c r="DP112" s="47"/>
      <c r="DQ112" s="47"/>
      <c r="DR112" s="47"/>
      <c r="DS112" s="47"/>
      <c r="DT112" s="47"/>
      <c r="DU112" s="47"/>
      <c r="DV112" s="48">
        <f t="shared" si="41"/>
        <v>0</v>
      </c>
      <c r="DX112" s="24"/>
      <c r="DY112" s="26"/>
      <c r="DZ112" s="46"/>
      <c r="EA112" s="47"/>
      <c r="EB112" s="47"/>
      <c r="EC112" s="47"/>
      <c r="ED112" s="47"/>
      <c r="EE112" s="47"/>
      <c r="EF112" s="47"/>
      <c r="EG112" s="47"/>
      <c r="EH112" s="47"/>
      <c r="EI112" s="47"/>
      <c r="EJ112" s="48">
        <f t="shared" si="42"/>
        <v>0</v>
      </c>
      <c r="EL112" s="24"/>
      <c r="EM112" s="26"/>
      <c r="EN112" s="46"/>
      <c r="EO112" s="47"/>
      <c r="EP112" s="47"/>
      <c r="EQ112" s="47"/>
      <c r="ER112" s="47"/>
      <c r="ES112" s="47"/>
      <c r="ET112" s="47"/>
      <c r="EU112" s="47"/>
      <c r="EV112" s="47"/>
      <c r="EW112" s="47"/>
      <c r="EX112" s="48">
        <f t="shared" si="43"/>
        <v>0</v>
      </c>
    </row>
    <row r="113" spans="1:154" ht="15" hidden="1" customHeight="1" x14ac:dyDescent="0.25">
      <c r="A113" s="24"/>
      <c r="B113" s="26"/>
      <c r="C113" s="203"/>
      <c r="D113" s="39">
        <f>C113*(1+Pressupostos!$B$17)</f>
        <v>0</v>
      </c>
      <c r="E113" s="39">
        <f>D113*(1+Pressupostos!$B$18)</f>
        <v>0</v>
      </c>
      <c r="F113" s="39">
        <f>E113*(1+Pressupostos!$B$19)</f>
        <v>0</v>
      </c>
      <c r="G113" s="39">
        <f>F113*(1+Pressupostos!$B$20)</f>
        <v>0</v>
      </c>
      <c r="H113" s="39">
        <f>G113*(1+Pressupostos!$B$21)</f>
        <v>0</v>
      </c>
      <c r="I113" s="39">
        <f>H113*(1+Pressupostos!$B$22)</f>
        <v>0</v>
      </c>
      <c r="J113" s="39">
        <f>I113*(1+Pressupostos!$B$23)</f>
        <v>0</v>
      </c>
      <c r="K113" s="39">
        <f>J113*(1+Pressupostos!$B$24)</f>
        <v>0</v>
      </c>
      <c r="L113" s="39">
        <f>K113*(1+Pressupostos!$B$25)</f>
        <v>0</v>
      </c>
      <c r="M113" s="124">
        <f t="shared" si="34"/>
        <v>0</v>
      </c>
      <c r="AD113" s="24"/>
      <c r="AE113" s="26"/>
      <c r="AF113" s="46"/>
      <c r="AG113" s="47"/>
      <c r="AH113" s="47"/>
      <c r="AI113" s="47"/>
      <c r="AJ113" s="47"/>
      <c r="AK113" s="47"/>
      <c r="AL113" s="47"/>
      <c r="AM113" s="47"/>
      <c r="AN113" s="47"/>
      <c r="AO113" s="47"/>
      <c r="AP113" s="48">
        <f t="shared" si="35"/>
        <v>0</v>
      </c>
      <c r="AR113" s="24"/>
      <c r="AS113" s="26"/>
      <c r="AT113" s="46"/>
      <c r="AU113" s="47"/>
      <c r="AV113" s="47"/>
      <c r="AW113" s="47"/>
      <c r="AX113" s="47"/>
      <c r="AY113" s="47"/>
      <c r="AZ113" s="47"/>
      <c r="BA113" s="47"/>
      <c r="BB113" s="47"/>
      <c r="BC113" s="47"/>
      <c r="BD113" s="48">
        <f t="shared" si="36"/>
        <v>0</v>
      </c>
      <c r="BF113" s="24"/>
      <c r="BG113" s="26"/>
      <c r="BH113" s="46"/>
      <c r="BI113" s="47"/>
      <c r="BJ113" s="47"/>
      <c r="BK113" s="47"/>
      <c r="BL113" s="47"/>
      <c r="BM113" s="47"/>
      <c r="BN113" s="47"/>
      <c r="BO113" s="47"/>
      <c r="BP113" s="47"/>
      <c r="BQ113" s="47"/>
      <c r="BR113" s="48">
        <f t="shared" si="37"/>
        <v>0</v>
      </c>
      <c r="BT113" s="24"/>
      <c r="BU113" s="26"/>
      <c r="BV113" s="46"/>
      <c r="BW113" s="47"/>
      <c r="BX113" s="47"/>
      <c r="BY113" s="47"/>
      <c r="BZ113" s="47"/>
      <c r="CA113" s="47"/>
      <c r="CB113" s="47"/>
      <c r="CC113" s="47"/>
      <c r="CD113" s="47"/>
      <c r="CE113" s="47"/>
      <c r="CF113" s="48">
        <f t="shared" si="38"/>
        <v>0</v>
      </c>
      <c r="CH113" s="24"/>
      <c r="CI113" s="26"/>
      <c r="CJ113" s="46"/>
      <c r="CK113" s="47"/>
      <c r="CL113" s="47"/>
      <c r="CM113" s="47"/>
      <c r="CN113" s="47"/>
      <c r="CO113" s="47"/>
      <c r="CP113" s="47"/>
      <c r="CQ113" s="47"/>
      <c r="CR113" s="47"/>
      <c r="CS113" s="47"/>
      <c r="CT113" s="48">
        <f t="shared" si="39"/>
        <v>0</v>
      </c>
      <c r="CV113" s="24"/>
      <c r="CW113" s="26"/>
      <c r="CX113" s="46"/>
      <c r="CY113" s="47"/>
      <c r="CZ113" s="47"/>
      <c r="DA113" s="47"/>
      <c r="DB113" s="47"/>
      <c r="DC113" s="47"/>
      <c r="DD113" s="47"/>
      <c r="DE113" s="47"/>
      <c r="DF113" s="47"/>
      <c r="DG113" s="47"/>
      <c r="DH113" s="48">
        <f t="shared" si="40"/>
        <v>0</v>
      </c>
      <c r="DJ113" s="24"/>
      <c r="DK113" s="26"/>
      <c r="DL113" s="46"/>
      <c r="DM113" s="47"/>
      <c r="DN113" s="47"/>
      <c r="DO113" s="47"/>
      <c r="DP113" s="47"/>
      <c r="DQ113" s="47"/>
      <c r="DR113" s="47"/>
      <c r="DS113" s="47"/>
      <c r="DT113" s="47"/>
      <c r="DU113" s="47"/>
      <c r="DV113" s="48">
        <f t="shared" si="41"/>
        <v>0</v>
      </c>
      <c r="DX113" s="24"/>
      <c r="DY113" s="26"/>
      <c r="DZ113" s="46"/>
      <c r="EA113" s="47"/>
      <c r="EB113" s="47"/>
      <c r="EC113" s="47"/>
      <c r="ED113" s="47"/>
      <c r="EE113" s="47"/>
      <c r="EF113" s="47"/>
      <c r="EG113" s="47"/>
      <c r="EH113" s="47"/>
      <c r="EI113" s="47"/>
      <c r="EJ113" s="48">
        <f t="shared" si="42"/>
        <v>0</v>
      </c>
      <c r="EL113" s="24"/>
      <c r="EM113" s="26"/>
      <c r="EN113" s="46"/>
      <c r="EO113" s="47"/>
      <c r="EP113" s="47"/>
      <c r="EQ113" s="47"/>
      <c r="ER113" s="47"/>
      <c r="ES113" s="47"/>
      <c r="ET113" s="47"/>
      <c r="EU113" s="47"/>
      <c r="EV113" s="47"/>
      <c r="EW113" s="47"/>
      <c r="EX113" s="48">
        <f t="shared" si="43"/>
        <v>0</v>
      </c>
    </row>
    <row r="114" spans="1:154" ht="15" hidden="1" customHeight="1" x14ac:dyDescent="0.25">
      <c r="A114" s="24"/>
      <c r="B114" s="26"/>
      <c r="C114" s="203"/>
      <c r="D114" s="39">
        <f>C114*(1+Pressupostos!$B$17)</f>
        <v>0</v>
      </c>
      <c r="E114" s="39">
        <f>D114*(1+Pressupostos!$B$18)</f>
        <v>0</v>
      </c>
      <c r="F114" s="39">
        <f>E114*(1+Pressupostos!$B$19)</f>
        <v>0</v>
      </c>
      <c r="G114" s="39">
        <f>F114*(1+Pressupostos!$B$20)</f>
        <v>0</v>
      </c>
      <c r="H114" s="39">
        <f>G114*(1+Pressupostos!$B$21)</f>
        <v>0</v>
      </c>
      <c r="I114" s="39">
        <f>H114*(1+Pressupostos!$B$22)</f>
        <v>0</v>
      </c>
      <c r="J114" s="39">
        <f>I114*(1+Pressupostos!$B$23)</f>
        <v>0</v>
      </c>
      <c r="K114" s="39">
        <f>J114*(1+Pressupostos!$B$24)</f>
        <v>0</v>
      </c>
      <c r="L114" s="39">
        <f>K114*(1+Pressupostos!$B$25)</f>
        <v>0</v>
      </c>
      <c r="M114" s="124">
        <f t="shared" si="34"/>
        <v>0</v>
      </c>
      <c r="AD114" s="24"/>
      <c r="AE114" s="26"/>
      <c r="AF114" s="46"/>
      <c r="AG114" s="47"/>
      <c r="AH114" s="47"/>
      <c r="AI114" s="47"/>
      <c r="AJ114" s="47"/>
      <c r="AK114" s="47"/>
      <c r="AL114" s="47"/>
      <c r="AM114" s="47"/>
      <c r="AN114" s="47"/>
      <c r="AO114" s="47"/>
      <c r="AP114" s="48">
        <f t="shared" si="35"/>
        <v>0</v>
      </c>
      <c r="AR114" s="24"/>
      <c r="AS114" s="26"/>
      <c r="AT114" s="46"/>
      <c r="AU114" s="47"/>
      <c r="AV114" s="47"/>
      <c r="AW114" s="47"/>
      <c r="AX114" s="47"/>
      <c r="AY114" s="47"/>
      <c r="AZ114" s="47"/>
      <c r="BA114" s="47"/>
      <c r="BB114" s="47"/>
      <c r="BC114" s="47"/>
      <c r="BD114" s="48">
        <f t="shared" si="36"/>
        <v>0</v>
      </c>
      <c r="BF114" s="24"/>
      <c r="BG114" s="26"/>
      <c r="BH114" s="46"/>
      <c r="BI114" s="47"/>
      <c r="BJ114" s="47"/>
      <c r="BK114" s="47"/>
      <c r="BL114" s="47"/>
      <c r="BM114" s="47"/>
      <c r="BN114" s="47"/>
      <c r="BO114" s="47"/>
      <c r="BP114" s="47"/>
      <c r="BQ114" s="47"/>
      <c r="BR114" s="48">
        <f t="shared" si="37"/>
        <v>0</v>
      </c>
      <c r="BT114" s="24"/>
      <c r="BU114" s="26"/>
      <c r="BV114" s="46"/>
      <c r="BW114" s="47"/>
      <c r="BX114" s="47"/>
      <c r="BY114" s="47"/>
      <c r="BZ114" s="47"/>
      <c r="CA114" s="47"/>
      <c r="CB114" s="47"/>
      <c r="CC114" s="47"/>
      <c r="CD114" s="47"/>
      <c r="CE114" s="47"/>
      <c r="CF114" s="48">
        <f t="shared" si="38"/>
        <v>0</v>
      </c>
      <c r="CH114" s="24"/>
      <c r="CI114" s="26"/>
      <c r="CJ114" s="46"/>
      <c r="CK114" s="47"/>
      <c r="CL114" s="47"/>
      <c r="CM114" s="47"/>
      <c r="CN114" s="47"/>
      <c r="CO114" s="47"/>
      <c r="CP114" s="47"/>
      <c r="CQ114" s="47"/>
      <c r="CR114" s="47"/>
      <c r="CS114" s="47"/>
      <c r="CT114" s="48">
        <f t="shared" si="39"/>
        <v>0</v>
      </c>
      <c r="CV114" s="24"/>
      <c r="CW114" s="26"/>
      <c r="CX114" s="46"/>
      <c r="CY114" s="47"/>
      <c r="CZ114" s="47"/>
      <c r="DA114" s="47"/>
      <c r="DB114" s="47"/>
      <c r="DC114" s="47"/>
      <c r="DD114" s="47"/>
      <c r="DE114" s="47"/>
      <c r="DF114" s="47"/>
      <c r="DG114" s="47"/>
      <c r="DH114" s="48">
        <f t="shared" si="40"/>
        <v>0</v>
      </c>
      <c r="DJ114" s="24"/>
      <c r="DK114" s="26"/>
      <c r="DL114" s="46"/>
      <c r="DM114" s="47"/>
      <c r="DN114" s="47"/>
      <c r="DO114" s="47"/>
      <c r="DP114" s="47"/>
      <c r="DQ114" s="47"/>
      <c r="DR114" s="47"/>
      <c r="DS114" s="47"/>
      <c r="DT114" s="47"/>
      <c r="DU114" s="47"/>
      <c r="DV114" s="48">
        <f t="shared" si="41"/>
        <v>0</v>
      </c>
      <c r="DX114" s="24"/>
      <c r="DY114" s="26"/>
      <c r="DZ114" s="46"/>
      <c r="EA114" s="47"/>
      <c r="EB114" s="47"/>
      <c r="EC114" s="47"/>
      <c r="ED114" s="47"/>
      <c r="EE114" s="47"/>
      <c r="EF114" s="47"/>
      <c r="EG114" s="47"/>
      <c r="EH114" s="47"/>
      <c r="EI114" s="47"/>
      <c r="EJ114" s="48">
        <f t="shared" si="42"/>
        <v>0</v>
      </c>
      <c r="EL114" s="24"/>
      <c r="EM114" s="26"/>
      <c r="EN114" s="46"/>
      <c r="EO114" s="47"/>
      <c r="EP114" s="47"/>
      <c r="EQ114" s="47"/>
      <c r="ER114" s="47"/>
      <c r="ES114" s="47"/>
      <c r="ET114" s="47"/>
      <c r="EU114" s="47"/>
      <c r="EV114" s="47"/>
      <c r="EW114" s="47"/>
      <c r="EX114" s="48">
        <f t="shared" si="43"/>
        <v>0</v>
      </c>
    </row>
    <row r="115" spans="1:154" ht="15.75" hidden="1" customHeight="1" thickBot="1" x14ac:dyDescent="0.3">
      <c r="A115" s="24"/>
      <c r="B115" s="26"/>
      <c r="C115" s="203"/>
      <c r="D115" s="39">
        <f>C115*(1+Pressupostos!$B$17)</f>
        <v>0</v>
      </c>
      <c r="E115" s="39">
        <f>D115*(1+Pressupostos!$B$18)</f>
        <v>0</v>
      </c>
      <c r="F115" s="39">
        <f>E115*(1+Pressupostos!$B$19)</f>
        <v>0</v>
      </c>
      <c r="G115" s="39">
        <f>F115*(1+Pressupostos!$B$20)</f>
        <v>0</v>
      </c>
      <c r="H115" s="39">
        <f>G115*(1+Pressupostos!$B$21)</f>
        <v>0</v>
      </c>
      <c r="I115" s="39">
        <f>H115*(1+Pressupostos!$B$22)</f>
        <v>0</v>
      </c>
      <c r="J115" s="39">
        <f>I115*(1+Pressupostos!$B$23)</f>
        <v>0</v>
      </c>
      <c r="K115" s="39">
        <f>J115*(1+Pressupostos!$B$24)</f>
        <v>0</v>
      </c>
      <c r="L115" s="39">
        <f>K115*(1+Pressupostos!$B$25)</f>
        <v>0</v>
      </c>
      <c r="M115" s="124">
        <f t="shared" si="34"/>
        <v>0</v>
      </c>
      <c r="AD115" s="35"/>
      <c r="AE115" s="38"/>
      <c r="AF115" s="49"/>
      <c r="AG115" s="50"/>
      <c r="AH115" s="50"/>
      <c r="AI115" s="50"/>
      <c r="AJ115" s="50"/>
      <c r="AK115" s="50"/>
      <c r="AL115" s="50"/>
      <c r="AM115" s="50"/>
      <c r="AN115" s="50"/>
      <c r="AO115" s="50"/>
      <c r="AP115" s="51">
        <f t="shared" si="35"/>
        <v>0</v>
      </c>
      <c r="AR115" s="35"/>
      <c r="AS115" s="38"/>
      <c r="AT115" s="49"/>
      <c r="AU115" s="50"/>
      <c r="AV115" s="50"/>
      <c r="AW115" s="50"/>
      <c r="AX115" s="50"/>
      <c r="AY115" s="50"/>
      <c r="AZ115" s="50"/>
      <c r="BA115" s="50"/>
      <c r="BB115" s="50"/>
      <c r="BC115" s="50"/>
      <c r="BD115" s="51">
        <f t="shared" si="36"/>
        <v>0</v>
      </c>
      <c r="BF115" s="35"/>
      <c r="BG115" s="38"/>
      <c r="BH115" s="49"/>
      <c r="BI115" s="50"/>
      <c r="BJ115" s="50"/>
      <c r="BK115" s="50"/>
      <c r="BL115" s="50"/>
      <c r="BM115" s="50"/>
      <c r="BN115" s="50"/>
      <c r="BO115" s="50"/>
      <c r="BP115" s="50"/>
      <c r="BQ115" s="50"/>
      <c r="BR115" s="51">
        <f t="shared" si="37"/>
        <v>0</v>
      </c>
      <c r="BT115" s="35"/>
      <c r="BU115" s="38"/>
      <c r="BV115" s="49"/>
      <c r="BW115" s="50"/>
      <c r="BX115" s="50"/>
      <c r="BY115" s="50"/>
      <c r="BZ115" s="50"/>
      <c r="CA115" s="50"/>
      <c r="CB115" s="50"/>
      <c r="CC115" s="50"/>
      <c r="CD115" s="50"/>
      <c r="CE115" s="50"/>
      <c r="CF115" s="51">
        <f t="shared" si="38"/>
        <v>0</v>
      </c>
      <c r="CH115" s="35"/>
      <c r="CI115" s="38"/>
      <c r="CJ115" s="49"/>
      <c r="CK115" s="50"/>
      <c r="CL115" s="50"/>
      <c r="CM115" s="50"/>
      <c r="CN115" s="50"/>
      <c r="CO115" s="50"/>
      <c r="CP115" s="50"/>
      <c r="CQ115" s="50"/>
      <c r="CR115" s="50"/>
      <c r="CS115" s="50"/>
      <c r="CT115" s="51">
        <f t="shared" si="39"/>
        <v>0</v>
      </c>
      <c r="CV115" s="35"/>
      <c r="CW115" s="38"/>
      <c r="CX115" s="49"/>
      <c r="CY115" s="50"/>
      <c r="CZ115" s="50"/>
      <c r="DA115" s="50"/>
      <c r="DB115" s="50"/>
      <c r="DC115" s="50"/>
      <c r="DD115" s="50"/>
      <c r="DE115" s="50"/>
      <c r="DF115" s="50"/>
      <c r="DG115" s="50"/>
      <c r="DH115" s="51">
        <f t="shared" si="40"/>
        <v>0</v>
      </c>
      <c r="DJ115" s="35"/>
      <c r="DK115" s="38"/>
      <c r="DL115" s="49"/>
      <c r="DM115" s="50"/>
      <c r="DN115" s="50"/>
      <c r="DO115" s="50"/>
      <c r="DP115" s="50"/>
      <c r="DQ115" s="50"/>
      <c r="DR115" s="50"/>
      <c r="DS115" s="50"/>
      <c r="DT115" s="50"/>
      <c r="DU115" s="50"/>
      <c r="DV115" s="51">
        <f t="shared" si="41"/>
        <v>0</v>
      </c>
      <c r="DX115" s="35"/>
      <c r="DY115" s="38"/>
      <c r="DZ115" s="49"/>
      <c r="EA115" s="50"/>
      <c r="EB115" s="50"/>
      <c r="EC115" s="50"/>
      <c r="ED115" s="50"/>
      <c r="EE115" s="50"/>
      <c r="EF115" s="50"/>
      <c r="EG115" s="50"/>
      <c r="EH115" s="50"/>
      <c r="EI115" s="50"/>
      <c r="EJ115" s="51">
        <f t="shared" si="42"/>
        <v>0</v>
      </c>
      <c r="EL115" s="35"/>
      <c r="EM115" s="38"/>
      <c r="EN115" s="49"/>
      <c r="EO115" s="50"/>
      <c r="EP115" s="50"/>
      <c r="EQ115" s="50"/>
      <c r="ER115" s="50"/>
      <c r="ES115" s="50"/>
      <c r="ET115" s="50"/>
      <c r="EU115" s="50"/>
      <c r="EV115" s="50"/>
      <c r="EW115" s="50"/>
      <c r="EX115" s="51">
        <f t="shared" si="43"/>
        <v>0</v>
      </c>
    </row>
    <row r="116" spans="1:154" ht="15" hidden="1" customHeight="1" x14ac:dyDescent="0.25">
      <c r="A116" s="24"/>
      <c r="B116" s="26"/>
      <c r="C116" s="203"/>
      <c r="D116" s="39">
        <f>C116*(1+Pressupostos!$B$17)</f>
        <v>0</v>
      </c>
      <c r="E116" s="39">
        <f>D116*(1+Pressupostos!$B$18)</f>
        <v>0</v>
      </c>
      <c r="F116" s="39">
        <f>E116*(1+Pressupostos!$B$19)</f>
        <v>0</v>
      </c>
      <c r="G116" s="39">
        <f>F116*(1+Pressupostos!$B$20)</f>
        <v>0</v>
      </c>
      <c r="H116" s="39">
        <f>G116*(1+Pressupostos!$B$21)</f>
        <v>0</v>
      </c>
      <c r="I116" s="39">
        <f>H116*(1+Pressupostos!$B$22)</f>
        <v>0</v>
      </c>
      <c r="J116" s="39">
        <f>I116*(1+Pressupostos!$B$23)</f>
        <v>0</v>
      </c>
      <c r="K116" s="39">
        <f>J116*(1+Pressupostos!$B$24)</f>
        <v>0</v>
      </c>
      <c r="L116" s="39">
        <f>K116*(1+Pressupostos!$B$25)</f>
        <v>0</v>
      </c>
      <c r="M116" s="124">
        <f t="shared" si="34"/>
        <v>0</v>
      </c>
      <c r="AD116" s="24"/>
      <c r="AE116" s="26"/>
      <c r="AF116" s="46"/>
      <c r="AG116" s="47"/>
      <c r="AH116" s="47"/>
      <c r="AI116" s="47"/>
      <c r="AJ116" s="47"/>
      <c r="AK116" s="47"/>
      <c r="AL116" s="47"/>
      <c r="AM116" s="47"/>
      <c r="AN116" s="47"/>
      <c r="AO116" s="47"/>
      <c r="AP116" s="48">
        <f t="shared" si="35"/>
        <v>0</v>
      </c>
      <c r="AR116" s="24"/>
      <c r="AS116" s="26"/>
      <c r="AT116" s="46"/>
      <c r="AU116" s="47"/>
      <c r="AV116" s="47"/>
      <c r="AW116" s="47"/>
      <c r="AX116" s="47"/>
      <c r="AY116" s="47"/>
      <c r="AZ116" s="47"/>
      <c r="BA116" s="47"/>
      <c r="BB116" s="47"/>
      <c r="BC116" s="47"/>
      <c r="BD116" s="48">
        <f t="shared" si="36"/>
        <v>0</v>
      </c>
      <c r="BF116" s="24"/>
      <c r="BG116" s="26"/>
      <c r="BH116" s="46"/>
      <c r="BI116" s="47"/>
      <c r="BJ116" s="47"/>
      <c r="BK116" s="47"/>
      <c r="BL116" s="47"/>
      <c r="BM116" s="47"/>
      <c r="BN116" s="47"/>
      <c r="BO116" s="47"/>
      <c r="BP116" s="47"/>
      <c r="BQ116" s="47"/>
      <c r="BR116" s="48">
        <f t="shared" si="37"/>
        <v>0</v>
      </c>
      <c r="BT116" s="24"/>
      <c r="BU116" s="26"/>
      <c r="BV116" s="46"/>
      <c r="BW116" s="47"/>
      <c r="BX116" s="47"/>
      <c r="BY116" s="47"/>
      <c r="BZ116" s="47"/>
      <c r="CA116" s="47"/>
      <c r="CB116" s="47"/>
      <c r="CC116" s="47"/>
      <c r="CD116" s="47"/>
      <c r="CE116" s="47"/>
      <c r="CF116" s="48">
        <f t="shared" si="38"/>
        <v>0</v>
      </c>
      <c r="CH116" s="24"/>
      <c r="CI116" s="26"/>
      <c r="CJ116" s="46"/>
      <c r="CK116" s="47"/>
      <c r="CL116" s="47"/>
      <c r="CM116" s="47"/>
      <c r="CN116" s="47"/>
      <c r="CO116" s="47"/>
      <c r="CP116" s="47"/>
      <c r="CQ116" s="47"/>
      <c r="CR116" s="47"/>
      <c r="CS116" s="47"/>
      <c r="CT116" s="48">
        <f t="shared" si="39"/>
        <v>0</v>
      </c>
      <c r="CV116" s="24"/>
      <c r="CW116" s="26"/>
      <c r="CX116" s="46"/>
      <c r="CY116" s="47"/>
      <c r="CZ116" s="47"/>
      <c r="DA116" s="47"/>
      <c r="DB116" s="47"/>
      <c r="DC116" s="47"/>
      <c r="DD116" s="47"/>
      <c r="DE116" s="47"/>
      <c r="DF116" s="47"/>
      <c r="DG116" s="47"/>
      <c r="DH116" s="48">
        <f t="shared" si="40"/>
        <v>0</v>
      </c>
      <c r="DJ116" s="24"/>
      <c r="DK116" s="26"/>
      <c r="DL116" s="46"/>
      <c r="DM116" s="47"/>
      <c r="DN116" s="47"/>
      <c r="DO116" s="47"/>
      <c r="DP116" s="47"/>
      <c r="DQ116" s="47"/>
      <c r="DR116" s="47"/>
      <c r="DS116" s="47"/>
      <c r="DT116" s="47"/>
      <c r="DU116" s="47"/>
      <c r="DV116" s="48">
        <f t="shared" si="41"/>
        <v>0</v>
      </c>
      <c r="DX116" s="24"/>
      <c r="DY116" s="26"/>
      <c r="DZ116" s="46"/>
      <c r="EA116" s="47"/>
      <c r="EB116" s="47"/>
      <c r="EC116" s="47"/>
      <c r="ED116" s="47"/>
      <c r="EE116" s="47"/>
      <c r="EF116" s="47"/>
      <c r="EG116" s="47"/>
      <c r="EH116" s="47"/>
      <c r="EI116" s="47"/>
      <c r="EJ116" s="48">
        <f t="shared" si="42"/>
        <v>0</v>
      </c>
      <c r="EL116" s="24"/>
      <c r="EM116" s="26"/>
      <c r="EN116" s="46"/>
      <c r="EO116" s="47"/>
      <c r="EP116" s="47"/>
      <c r="EQ116" s="47"/>
      <c r="ER116" s="47"/>
      <c r="ES116" s="47"/>
      <c r="ET116" s="47"/>
      <c r="EU116" s="47"/>
      <c r="EV116" s="47"/>
      <c r="EW116" s="47"/>
      <c r="EX116" s="48">
        <f t="shared" si="43"/>
        <v>0</v>
      </c>
    </row>
    <row r="117" spans="1:154" ht="15" hidden="1" customHeight="1" x14ac:dyDescent="0.25">
      <c r="A117" s="24"/>
      <c r="B117" s="26"/>
      <c r="C117" s="203"/>
      <c r="D117" s="39">
        <f>C117*(1+Pressupostos!$B$17)</f>
        <v>0</v>
      </c>
      <c r="E117" s="39">
        <f>D117*(1+Pressupostos!$B$18)</f>
        <v>0</v>
      </c>
      <c r="F117" s="39">
        <f>E117*(1+Pressupostos!$B$19)</f>
        <v>0</v>
      </c>
      <c r="G117" s="39">
        <f>F117*(1+Pressupostos!$B$20)</f>
        <v>0</v>
      </c>
      <c r="H117" s="39">
        <f>G117*(1+Pressupostos!$B$21)</f>
        <v>0</v>
      </c>
      <c r="I117" s="39">
        <f>H117*(1+Pressupostos!$B$22)</f>
        <v>0</v>
      </c>
      <c r="J117" s="39">
        <f>I117*(1+Pressupostos!$B$23)</f>
        <v>0</v>
      </c>
      <c r="K117" s="39">
        <f>J117*(1+Pressupostos!$B$24)</f>
        <v>0</v>
      </c>
      <c r="L117" s="39">
        <f>K117*(1+Pressupostos!$B$25)</f>
        <v>0</v>
      </c>
      <c r="M117" s="124">
        <f t="shared" si="34"/>
        <v>0</v>
      </c>
      <c r="AD117" s="24"/>
      <c r="AE117" s="26"/>
      <c r="AF117" s="46"/>
      <c r="AG117" s="47"/>
      <c r="AH117" s="47"/>
      <c r="AI117" s="47"/>
      <c r="AJ117" s="47"/>
      <c r="AK117" s="47"/>
      <c r="AL117" s="47"/>
      <c r="AM117" s="47"/>
      <c r="AN117" s="47"/>
      <c r="AO117" s="47"/>
      <c r="AP117" s="48">
        <f t="shared" si="35"/>
        <v>0</v>
      </c>
      <c r="AR117" s="24"/>
      <c r="AS117" s="26"/>
      <c r="AT117" s="46"/>
      <c r="AU117" s="47"/>
      <c r="AV117" s="47"/>
      <c r="AW117" s="47"/>
      <c r="AX117" s="47"/>
      <c r="AY117" s="47"/>
      <c r="AZ117" s="47"/>
      <c r="BA117" s="47"/>
      <c r="BB117" s="47"/>
      <c r="BC117" s="47"/>
      <c r="BD117" s="48">
        <f t="shared" si="36"/>
        <v>0</v>
      </c>
      <c r="BF117" s="24"/>
      <c r="BG117" s="26"/>
      <c r="BH117" s="46"/>
      <c r="BI117" s="47"/>
      <c r="BJ117" s="47"/>
      <c r="BK117" s="47"/>
      <c r="BL117" s="47"/>
      <c r="BM117" s="47"/>
      <c r="BN117" s="47"/>
      <c r="BO117" s="47"/>
      <c r="BP117" s="47"/>
      <c r="BQ117" s="47"/>
      <c r="BR117" s="48">
        <f t="shared" si="37"/>
        <v>0</v>
      </c>
      <c r="BT117" s="24"/>
      <c r="BU117" s="26"/>
      <c r="BV117" s="46"/>
      <c r="BW117" s="47"/>
      <c r="BX117" s="47"/>
      <c r="BY117" s="47"/>
      <c r="BZ117" s="47"/>
      <c r="CA117" s="47"/>
      <c r="CB117" s="47"/>
      <c r="CC117" s="47"/>
      <c r="CD117" s="47"/>
      <c r="CE117" s="47"/>
      <c r="CF117" s="48">
        <f t="shared" si="38"/>
        <v>0</v>
      </c>
      <c r="CH117" s="24"/>
      <c r="CI117" s="26"/>
      <c r="CJ117" s="46"/>
      <c r="CK117" s="47"/>
      <c r="CL117" s="47"/>
      <c r="CM117" s="47"/>
      <c r="CN117" s="47"/>
      <c r="CO117" s="47"/>
      <c r="CP117" s="47"/>
      <c r="CQ117" s="47"/>
      <c r="CR117" s="47"/>
      <c r="CS117" s="47"/>
      <c r="CT117" s="48">
        <f t="shared" si="39"/>
        <v>0</v>
      </c>
      <c r="CV117" s="24"/>
      <c r="CW117" s="26"/>
      <c r="CX117" s="46"/>
      <c r="CY117" s="47"/>
      <c r="CZ117" s="47"/>
      <c r="DA117" s="47"/>
      <c r="DB117" s="47"/>
      <c r="DC117" s="47"/>
      <c r="DD117" s="47"/>
      <c r="DE117" s="47"/>
      <c r="DF117" s="47"/>
      <c r="DG117" s="47"/>
      <c r="DH117" s="48">
        <f t="shared" si="40"/>
        <v>0</v>
      </c>
      <c r="DJ117" s="24"/>
      <c r="DK117" s="26"/>
      <c r="DL117" s="46"/>
      <c r="DM117" s="47"/>
      <c r="DN117" s="47"/>
      <c r="DO117" s="47"/>
      <c r="DP117" s="47"/>
      <c r="DQ117" s="47"/>
      <c r="DR117" s="47"/>
      <c r="DS117" s="47"/>
      <c r="DT117" s="47"/>
      <c r="DU117" s="47"/>
      <c r="DV117" s="48">
        <f t="shared" si="41"/>
        <v>0</v>
      </c>
      <c r="DX117" s="24"/>
      <c r="DY117" s="26"/>
      <c r="DZ117" s="46"/>
      <c r="EA117" s="47"/>
      <c r="EB117" s="47"/>
      <c r="EC117" s="47"/>
      <c r="ED117" s="47"/>
      <c r="EE117" s="47"/>
      <c r="EF117" s="47"/>
      <c r="EG117" s="47"/>
      <c r="EH117" s="47"/>
      <c r="EI117" s="47"/>
      <c r="EJ117" s="48">
        <f t="shared" si="42"/>
        <v>0</v>
      </c>
      <c r="EL117" s="24"/>
      <c r="EM117" s="26"/>
      <c r="EN117" s="46"/>
      <c r="EO117" s="47"/>
      <c r="EP117" s="47"/>
      <c r="EQ117" s="47"/>
      <c r="ER117" s="47"/>
      <c r="ES117" s="47"/>
      <c r="ET117" s="47"/>
      <c r="EU117" s="47"/>
      <c r="EV117" s="47"/>
      <c r="EW117" s="47"/>
      <c r="EX117" s="48">
        <f t="shared" si="43"/>
        <v>0</v>
      </c>
    </row>
    <row r="118" spans="1:154" ht="15" hidden="1" customHeight="1" x14ac:dyDescent="0.25">
      <c r="A118" s="24"/>
      <c r="B118" s="26"/>
      <c r="C118" s="203"/>
      <c r="D118" s="39">
        <f>C118*(1+Pressupostos!$B$17)</f>
        <v>0</v>
      </c>
      <c r="E118" s="39">
        <f>D118*(1+Pressupostos!$B$18)</f>
        <v>0</v>
      </c>
      <c r="F118" s="39">
        <f>E118*(1+Pressupostos!$B$19)</f>
        <v>0</v>
      </c>
      <c r="G118" s="39">
        <f>F118*(1+Pressupostos!$B$20)</f>
        <v>0</v>
      </c>
      <c r="H118" s="39">
        <f>G118*(1+Pressupostos!$B$21)</f>
        <v>0</v>
      </c>
      <c r="I118" s="39">
        <f>H118*(1+Pressupostos!$B$22)</f>
        <v>0</v>
      </c>
      <c r="J118" s="39">
        <f>I118*(1+Pressupostos!$B$23)</f>
        <v>0</v>
      </c>
      <c r="K118" s="39">
        <f>J118*(1+Pressupostos!$B$24)</f>
        <v>0</v>
      </c>
      <c r="L118" s="39">
        <f>K118*(1+Pressupostos!$B$25)</f>
        <v>0</v>
      </c>
      <c r="M118" s="124">
        <f t="shared" si="34"/>
        <v>0</v>
      </c>
      <c r="AD118" s="24"/>
      <c r="AE118" s="26"/>
      <c r="AF118" s="46"/>
      <c r="AG118" s="47"/>
      <c r="AH118" s="47"/>
      <c r="AI118" s="47"/>
      <c r="AJ118" s="47"/>
      <c r="AK118" s="47"/>
      <c r="AL118" s="47"/>
      <c r="AM118" s="47"/>
      <c r="AN118" s="47"/>
      <c r="AO118" s="47"/>
      <c r="AP118" s="48">
        <f t="shared" si="35"/>
        <v>0</v>
      </c>
      <c r="AR118" s="24"/>
      <c r="AS118" s="26"/>
      <c r="AT118" s="46"/>
      <c r="AU118" s="47"/>
      <c r="AV118" s="47"/>
      <c r="AW118" s="47"/>
      <c r="AX118" s="47"/>
      <c r="AY118" s="47"/>
      <c r="AZ118" s="47"/>
      <c r="BA118" s="47"/>
      <c r="BB118" s="47"/>
      <c r="BC118" s="47"/>
      <c r="BD118" s="48">
        <f t="shared" si="36"/>
        <v>0</v>
      </c>
      <c r="BF118" s="24"/>
      <c r="BG118" s="26"/>
      <c r="BH118" s="46"/>
      <c r="BI118" s="47"/>
      <c r="BJ118" s="47"/>
      <c r="BK118" s="47"/>
      <c r="BL118" s="47"/>
      <c r="BM118" s="47"/>
      <c r="BN118" s="47"/>
      <c r="BO118" s="47"/>
      <c r="BP118" s="47"/>
      <c r="BQ118" s="47"/>
      <c r="BR118" s="48">
        <f t="shared" si="37"/>
        <v>0</v>
      </c>
      <c r="BT118" s="24"/>
      <c r="BU118" s="26"/>
      <c r="BV118" s="46"/>
      <c r="BW118" s="47"/>
      <c r="BX118" s="47"/>
      <c r="BY118" s="47"/>
      <c r="BZ118" s="47"/>
      <c r="CA118" s="47"/>
      <c r="CB118" s="47"/>
      <c r="CC118" s="47"/>
      <c r="CD118" s="47"/>
      <c r="CE118" s="47"/>
      <c r="CF118" s="48">
        <f t="shared" si="38"/>
        <v>0</v>
      </c>
      <c r="CH118" s="24"/>
      <c r="CI118" s="26"/>
      <c r="CJ118" s="46"/>
      <c r="CK118" s="47"/>
      <c r="CL118" s="47"/>
      <c r="CM118" s="47"/>
      <c r="CN118" s="47"/>
      <c r="CO118" s="47"/>
      <c r="CP118" s="47"/>
      <c r="CQ118" s="47"/>
      <c r="CR118" s="47"/>
      <c r="CS118" s="47"/>
      <c r="CT118" s="48">
        <f t="shared" si="39"/>
        <v>0</v>
      </c>
      <c r="CV118" s="24"/>
      <c r="CW118" s="26"/>
      <c r="CX118" s="46"/>
      <c r="CY118" s="47"/>
      <c r="CZ118" s="47"/>
      <c r="DA118" s="47"/>
      <c r="DB118" s="47"/>
      <c r="DC118" s="47"/>
      <c r="DD118" s="47"/>
      <c r="DE118" s="47"/>
      <c r="DF118" s="47"/>
      <c r="DG118" s="47"/>
      <c r="DH118" s="48">
        <f t="shared" si="40"/>
        <v>0</v>
      </c>
      <c r="DJ118" s="24"/>
      <c r="DK118" s="26"/>
      <c r="DL118" s="46"/>
      <c r="DM118" s="47"/>
      <c r="DN118" s="47"/>
      <c r="DO118" s="47"/>
      <c r="DP118" s="47"/>
      <c r="DQ118" s="47"/>
      <c r="DR118" s="47"/>
      <c r="DS118" s="47"/>
      <c r="DT118" s="47"/>
      <c r="DU118" s="47"/>
      <c r="DV118" s="48">
        <f t="shared" si="41"/>
        <v>0</v>
      </c>
      <c r="DX118" s="24"/>
      <c r="DY118" s="26"/>
      <c r="DZ118" s="46"/>
      <c r="EA118" s="47"/>
      <c r="EB118" s="47"/>
      <c r="EC118" s="47"/>
      <c r="ED118" s="47"/>
      <c r="EE118" s="47"/>
      <c r="EF118" s="47"/>
      <c r="EG118" s="47"/>
      <c r="EH118" s="47"/>
      <c r="EI118" s="47"/>
      <c r="EJ118" s="48">
        <f t="shared" si="42"/>
        <v>0</v>
      </c>
      <c r="EL118" s="24"/>
      <c r="EM118" s="26"/>
      <c r="EN118" s="46"/>
      <c r="EO118" s="47"/>
      <c r="EP118" s="47"/>
      <c r="EQ118" s="47"/>
      <c r="ER118" s="47"/>
      <c r="ES118" s="47"/>
      <c r="ET118" s="47"/>
      <c r="EU118" s="47"/>
      <c r="EV118" s="47"/>
      <c r="EW118" s="47"/>
      <c r="EX118" s="48">
        <f t="shared" si="43"/>
        <v>0</v>
      </c>
    </row>
    <row r="119" spans="1:154" ht="15" hidden="1" customHeight="1" x14ac:dyDescent="0.25">
      <c r="A119" s="24"/>
      <c r="B119" s="26"/>
      <c r="C119" s="203"/>
      <c r="D119" s="39">
        <f>C119*(1+Pressupostos!$B$17)</f>
        <v>0</v>
      </c>
      <c r="E119" s="39">
        <f>D119*(1+Pressupostos!$B$18)</f>
        <v>0</v>
      </c>
      <c r="F119" s="39">
        <f>E119*(1+Pressupostos!$B$19)</f>
        <v>0</v>
      </c>
      <c r="G119" s="39">
        <f>F119*(1+Pressupostos!$B$20)</f>
        <v>0</v>
      </c>
      <c r="H119" s="39">
        <f>G119*(1+Pressupostos!$B$21)</f>
        <v>0</v>
      </c>
      <c r="I119" s="39">
        <f>H119*(1+Pressupostos!$B$22)</f>
        <v>0</v>
      </c>
      <c r="J119" s="39">
        <f>I119*(1+Pressupostos!$B$23)</f>
        <v>0</v>
      </c>
      <c r="K119" s="39">
        <f>J119*(1+Pressupostos!$B$24)</f>
        <v>0</v>
      </c>
      <c r="L119" s="39">
        <f>K119*(1+Pressupostos!$B$25)</f>
        <v>0</v>
      </c>
      <c r="M119" s="124">
        <f t="shared" si="34"/>
        <v>0</v>
      </c>
      <c r="AD119" s="24"/>
      <c r="AE119" s="26"/>
      <c r="AF119" s="46"/>
      <c r="AG119" s="47"/>
      <c r="AH119" s="47"/>
      <c r="AI119" s="47"/>
      <c r="AJ119" s="47"/>
      <c r="AK119" s="47"/>
      <c r="AL119" s="47"/>
      <c r="AM119" s="47"/>
      <c r="AN119" s="47"/>
      <c r="AO119" s="47"/>
      <c r="AP119" s="48">
        <f t="shared" si="35"/>
        <v>0</v>
      </c>
      <c r="AR119" s="24"/>
      <c r="AS119" s="26"/>
      <c r="AT119" s="46"/>
      <c r="AU119" s="47"/>
      <c r="AV119" s="47"/>
      <c r="AW119" s="47"/>
      <c r="AX119" s="47"/>
      <c r="AY119" s="47"/>
      <c r="AZ119" s="47"/>
      <c r="BA119" s="47"/>
      <c r="BB119" s="47"/>
      <c r="BC119" s="47"/>
      <c r="BD119" s="48">
        <f t="shared" si="36"/>
        <v>0</v>
      </c>
      <c r="BF119" s="24"/>
      <c r="BG119" s="26"/>
      <c r="BH119" s="46"/>
      <c r="BI119" s="47"/>
      <c r="BJ119" s="47"/>
      <c r="BK119" s="47"/>
      <c r="BL119" s="47"/>
      <c r="BM119" s="47"/>
      <c r="BN119" s="47"/>
      <c r="BO119" s="47"/>
      <c r="BP119" s="47"/>
      <c r="BQ119" s="47"/>
      <c r="BR119" s="48">
        <f t="shared" si="37"/>
        <v>0</v>
      </c>
      <c r="BT119" s="24"/>
      <c r="BU119" s="26"/>
      <c r="BV119" s="46"/>
      <c r="BW119" s="47"/>
      <c r="BX119" s="47"/>
      <c r="BY119" s="47"/>
      <c r="BZ119" s="47"/>
      <c r="CA119" s="47"/>
      <c r="CB119" s="47"/>
      <c r="CC119" s="47"/>
      <c r="CD119" s="47"/>
      <c r="CE119" s="47"/>
      <c r="CF119" s="48">
        <f t="shared" si="38"/>
        <v>0</v>
      </c>
      <c r="CH119" s="24"/>
      <c r="CI119" s="26"/>
      <c r="CJ119" s="46"/>
      <c r="CK119" s="47"/>
      <c r="CL119" s="47"/>
      <c r="CM119" s="47"/>
      <c r="CN119" s="47"/>
      <c r="CO119" s="47"/>
      <c r="CP119" s="47"/>
      <c r="CQ119" s="47"/>
      <c r="CR119" s="47"/>
      <c r="CS119" s="47"/>
      <c r="CT119" s="48">
        <f t="shared" si="39"/>
        <v>0</v>
      </c>
      <c r="CV119" s="24"/>
      <c r="CW119" s="26"/>
      <c r="CX119" s="46"/>
      <c r="CY119" s="47"/>
      <c r="CZ119" s="47"/>
      <c r="DA119" s="47"/>
      <c r="DB119" s="47"/>
      <c r="DC119" s="47"/>
      <c r="DD119" s="47"/>
      <c r="DE119" s="47"/>
      <c r="DF119" s="47"/>
      <c r="DG119" s="47"/>
      <c r="DH119" s="48">
        <f t="shared" si="40"/>
        <v>0</v>
      </c>
      <c r="DJ119" s="24"/>
      <c r="DK119" s="26"/>
      <c r="DL119" s="46"/>
      <c r="DM119" s="47"/>
      <c r="DN119" s="47"/>
      <c r="DO119" s="47"/>
      <c r="DP119" s="47"/>
      <c r="DQ119" s="47"/>
      <c r="DR119" s="47"/>
      <c r="DS119" s="47"/>
      <c r="DT119" s="47"/>
      <c r="DU119" s="47"/>
      <c r="DV119" s="48">
        <f t="shared" si="41"/>
        <v>0</v>
      </c>
      <c r="DX119" s="24"/>
      <c r="DY119" s="26"/>
      <c r="DZ119" s="46"/>
      <c r="EA119" s="47"/>
      <c r="EB119" s="47"/>
      <c r="EC119" s="47"/>
      <c r="ED119" s="47"/>
      <c r="EE119" s="47"/>
      <c r="EF119" s="47"/>
      <c r="EG119" s="47"/>
      <c r="EH119" s="47"/>
      <c r="EI119" s="47"/>
      <c r="EJ119" s="48">
        <f t="shared" si="42"/>
        <v>0</v>
      </c>
      <c r="EL119" s="24"/>
      <c r="EM119" s="26"/>
      <c r="EN119" s="46"/>
      <c r="EO119" s="47"/>
      <c r="EP119" s="47"/>
      <c r="EQ119" s="47"/>
      <c r="ER119" s="47"/>
      <c r="ES119" s="47"/>
      <c r="ET119" s="47"/>
      <c r="EU119" s="47"/>
      <c r="EV119" s="47"/>
      <c r="EW119" s="47"/>
      <c r="EX119" s="48">
        <f t="shared" si="43"/>
        <v>0</v>
      </c>
    </row>
    <row r="120" spans="1:154" ht="15" hidden="1" customHeight="1" x14ac:dyDescent="0.25">
      <c r="A120" s="24"/>
      <c r="B120" s="26"/>
      <c r="C120" s="203"/>
      <c r="D120" s="39">
        <f>C120*(1+Pressupostos!$B$17)</f>
        <v>0</v>
      </c>
      <c r="E120" s="39">
        <f>D120*(1+Pressupostos!$B$18)</f>
        <v>0</v>
      </c>
      <c r="F120" s="39">
        <f>E120*(1+Pressupostos!$B$19)</f>
        <v>0</v>
      </c>
      <c r="G120" s="39">
        <f>F120*(1+Pressupostos!$B$20)</f>
        <v>0</v>
      </c>
      <c r="H120" s="39">
        <f>G120*(1+Pressupostos!$B$21)</f>
        <v>0</v>
      </c>
      <c r="I120" s="39">
        <f>H120*(1+Pressupostos!$B$22)</f>
        <v>0</v>
      </c>
      <c r="J120" s="39">
        <f>I120*(1+Pressupostos!$B$23)</f>
        <v>0</v>
      </c>
      <c r="K120" s="39">
        <f>J120*(1+Pressupostos!$B$24)</f>
        <v>0</v>
      </c>
      <c r="L120" s="39">
        <f>K120*(1+Pressupostos!$B$25)</f>
        <v>0</v>
      </c>
      <c r="M120" s="124">
        <f t="shared" si="34"/>
        <v>0</v>
      </c>
      <c r="AD120" s="24"/>
      <c r="AE120" s="26"/>
      <c r="AF120" s="46"/>
      <c r="AG120" s="47"/>
      <c r="AH120" s="47"/>
      <c r="AI120" s="47"/>
      <c r="AJ120" s="47"/>
      <c r="AK120" s="47"/>
      <c r="AL120" s="47"/>
      <c r="AM120" s="47"/>
      <c r="AN120" s="47"/>
      <c r="AO120" s="47"/>
      <c r="AP120" s="48">
        <f t="shared" si="35"/>
        <v>0</v>
      </c>
      <c r="AR120" s="24"/>
      <c r="AS120" s="26"/>
      <c r="AT120" s="46"/>
      <c r="AU120" s="47"/>
      <c r="AV120" s="47"/>
      <c r="AW120" s="47"/>
      <c r="AX120" s="47"/>
      <c r="AY120" s="47"/>
      <c r="AZ120" s="47"/>
      <c r="BA120" s="47"/>
      <c r="BB120" s="47"/>
      <c r="BC120" s="47"/>
      <c r="BD120" s="48">
        <f t="shared" si="36"/>
        <v>0</v>
      </c>
      <c r="BF120" s="24"/>
      <c r="BG120" s="26"/>
      <c r="BH120" s="46"/>
      <c r="BI120" s="47"/>
      <c r="BJ120" s="47"/>
      <c r="BK120" s="47"/>
      <c r="BL120" s="47"/>
      <c r="BM120" s="47"/>
      <c r="BN120" s="47"/>
      <c r="BO120" s="47"/>
      <c r="BP120" s="47"/>
      <c r="BQ120" s="47"/>
      <c r="BR120" s="48">
        <f t="shared" si="37"/>
        <v>0</v>
      </c>
      <c r="BT120" s="24"/>
      <c r="BU120" s="26"/>
      <c r="BV120" s="46"/>
      <c r="BW120" s="47"/>
      <c r="BX120" s="47"/>
      <c r="BY120" s="47"/>
      <c r="BZ120" s="47"/>
      <c r="CA120" s="47"/>
      <c r="CB120" s="47"/>
      <c r="CC120" s="47"/>
      <c r="CD120" s="47"/>
      <c r="CE120" s="47"/>
      <c r="CF120" s="48">
        <f t="shared" si="38"/>
        <v>0</v>
      </c>
      <c r="CH120" s="24"/>
      <c r="CI120" s="26"/>
      <c r="CJ120" s="46"/>
      <c r="CK120" s="47"/>
      <c r="CL120" s="47"/>
      <c r="CM120" s="47"/>
      <c r="CN120" s="47"/>
      <c r="CO120" s="47"/>
      <c r="CP120" s="47"/>
      <c r="CQ120" s="47"/>
      <c r="CR120" s="47"/>
      <c r="CS120" s="47"/>
      <c r="CT120" s="48">
        <f t="shared" si="39"/>
        <v>0</v>
      </c>
      <c r="CV120" s="24"/>
      <c r="CW120" s="26"/>
      <c r="CX120" s="46"/>
      <c r="CY120" s="47"/>
      <c r="CZ120" s="47"/>
      <c r="DA120" s="47"/>
      <c r="DB120" s="47"/>
      <c r="DC120" s="47"/>
      <c r="DD120" s="47"/>
      <c r="DE120" s="47"/>
      <c r="DF120" s="47"/>
      <c r="DG120" s="47"/>
      <c r="DH120" s="48">
        <f t="shared" si="40"/>
        <v>0</v>
      </c>
      <c r="DJ120" s="24"/>
      <c r="DK120" s="26"/>
      <c r="DL120" s="46"/>
      <c r="DM120" s="47"/>
      <c r="DN120" s="47"/>
      <c r="DO120" s="47"/>
      <c r="DP120" s="47"/>
      <c r="DQ120" s="47"/>
      <c r="DR120" s="47"/>
      <c r="DS120" s="47"/>
      <c r="DT120" s="47"/>
      <c r="DU120" s="47"/>
      <c r="DV120" s="48">
        <f t="shared" si="41"/>
        <v>0</v>
      </c>
      <c r="DX120" s="24"/>
      <c r="DY120" s="26"/>
      <c r="DZ120" s="46"/>
      <c r="EA120" s="47"/>
      <c r="EB120" s="47"/>
      <c r="EC120" s="47"/>
      <c r="ED120" s="47"/>
      <c r="EE120" s="47"/>
      <c r="EF120" s="47"/>
      <c r="EG120" s="47"/>
      <c r="EH120" s="47"/>
      <c r="EI120" s="47"/>
      <c r="EJ120" s="48">
        <f t="shared" si="42"/>
        <v>0</v>
      </c>
      <c r="EL120" s="24"/>
      <c r="EM120" s="26"/>
      <c r="EN120" s="46"/>
      <c r="EO120" s="47"/>
      <c r="EP120" s="47"/>
      <c r="EQ120" s="47"/>
      <c r="ER120" s="47"/>
      <c r="ES120" s="47"/>
      <c r="ET120" s="47"/>
      <c r="EU120" s="47"/>
      <c r="EV120" s="47"/>
      <c r="EW120" s="47"/>
      <c r="EX120" s="48">
        <f t="shared" si="43"/>
        <v>0</v>
      </c>
    </row>
    <row r="121" spans="1:154" ht="15" hidden="1" customHeight="1" x14ac:dyDescent="0.25">
      <c r="A121" s="24"/>
      <c r="B121" s="26"/>
      <c r="C121" s="203"/>
      <c r="D121" s="39">
        <f>C121*(1+Pressupostos!$B$17)</f>
        <v>0</v>
      </c>
      <c r="E121" s="39">
        <f>D121*(1+Pressupostos!$B$18)</f>
        <v>0</v>
      </c>
      <c r="F121" s="39">
        <f>E121*(1+Pressupostos!$B$19)</f>
        <v>0</v>
      </c>
      <c r="G121" s="39">
        <f>F121*(1+Pressupostos!$B$20)</f>
        <v>0</v>
      </c>
      <c r="H121" s="39">
        <f>G121*(1+Pressupostos!$B$21)</f>
        <v>0</v>
      </c>
      <c r="I121" s="39">
        <f>H121*(1+Pressupostos!$B$22)</f>
        <v>0</v>
      </c>
      <c r="J121" s="39">
        <f>I121*(1+Pressupostos!$B$23)</f>
        <v>0</v>
      </c>
      <c r="K121" s="39">
        <f>J121*(1+Pressupostos!$B$24)</f>
        <v>0</v>
      </c>
      <c r="L121" s="39">
        <f>K121*(1+Pressupostos!$B$25)</f>
        <v>0</v>
      </c>
      <c r="M121" s="124">
        <f t="shared" si="34"/>
        <v>0</v>
      </c>
      <c r="AD121" s="24"/>
      <c r="AE121" s="26"/>
      <c r="AF121" s="46"/>
      <c r="AG121" s="47"/>
      <c r="AH121" s="47"/>
      <c r="AI121" s="47"/>
      <c r="AJ121" s="47"/>
      <c r="AK121" s="47"/>
      <c r="AL121" s="47"/>
      <c r="AM121" s="47"/>
      <c r="AN121" s="47"/>
      <c r="AO121" s="47"/>
      <c r="AP121" s="48">
        <f t="shared" si="35"/>
        <v>0</v>
      </c>
      <c r="AR121" s="24"/>
      <c r="AS121" s="26"/>
      <c r="AT121" s="46"/>
      <c r="AU121" s="47"/>
      <c r="AV121" s="47"/>
      <c r="AW121" s="47"/>
      <c r="AX121" s="47"/>
      <c r="AY121" s="47"/>
      <c r="AZ121" s="47"/>
      <c r="BA121" s="47"/>
      <c r="BB121" s="47"/>
      <c r="BC121" s="47"/>
      <c r="BD121" s="48">
        <f t="shared" si="36"/>
        <v>0</v>
      </c>
      <c r="BF121" s="24"/>
      <c r="BG121" s="26"/>
      <c r="BH121" s="46"/>
      <c r="BI121" s="47"/>
      <c r="BJ121" s="47"/>
      <c r="BK121" s="47"/>
      <c r="BL121" s="47"/>
      <c r="BM121" s="47"/>
      <c r="BN121" s="47"/>
      <c r="BO121" s="47"/>
      <c r="BP121" s="47"/>
      <c r="BQ121" s="47"/>
      <c r="BR121" s="48">
        <f t="shared" si="37"/>
        <v>0</v>
      </c>
      <c r="BT121" s="24"/>
      <c r="BU121" s="26"/>
      <c r="BV121" s="46"/>
      <c r="BW121" s="47"/>
      <c r="BX121" s="47"/>
      <c r="BY121" s="47"/>
      <c r="BZ121" s="47"/>
      <c r="CA121" s="47"/>
      <c r="CB121" s="47"/>
      <c r="CC121" s="47"/>
      <c r="CD121" s="47"/>
      <c r="CE121" s="47"/>
      <c r="CF121" s="48">
        <f t="shared" si="38"/>
        <v>0</v>
      </c>
      <c r="CH121" s="24"/>
      <c r="CI121" s="26"/>
      <c r="CJ121" s="46"/>
      <c r="CK121" s="47"/>
      <c r="CL121" s="47"/>
      <c r="CM121" s="47"/>
      <c r="CN121" s="47"/>
      <c r="CO121" s="47"/>
      <c r="CP121" s="47"/>
      <c r="CQ121" s="47"/>
      <c r="CR121" s="47"/>
      <c r="CS121" s="47"/>
      <c r="CT121" s="48">
        <f t="shared" si="39"/>
        <v>0</v>
      </c>
      <c r="CV121" s="24"/>
      <c r="CW121" s="26"/>
      <c r="CX121" s="46"/>
      <c r="CY121" s="47"/>
      <c r="CZ121" s="47"/>
      <c r="DA121" s="47"/>
      <c r="DB121" s="47"/>
      <c r="DC121" s="47"/>
      <c r="DD121" s="47"/>
      <c r="DE121" s="47"/>
      <c r="DF121" s="47"/>
      <c r="DG121" s="47"/>
      <c r="DH121" s="48">
        <f t="shared" si="40"/>
        <v>0</v>
      </c>
      <c r="DJ121" s="24"/>
      <c r="DK121" s="26"/>
      <c r="DL121" s="46"/>
      <c r="DM121" s="47"/>
      <c r="DN121" s="47"/>
      <c r="DO121" s="47"/>
      <c r="DP121" s="47"/>
      <c r="DQ121" s="47"/>
      <c r="DR121" s="47"/>
      <c r="DS121" s="47"/>
      <c r="DT121" s="47"/>
      <c r="DU121" s="47"/>
      <c r="DV121" s="48">
        <f t="shared" si="41"/>
        <v>0</v>
      </c>
      <c r="DX121" s="24"/>
      <c r="DY121" s="26"/>
      <c r="DZ121" s="46"/>
      <c r="EA121" s="47"/>
      <c r="EB121" s="47"/>
      <c r="EC121" s="47"/>
      <c r="ED121" s="47"/>
      <c r="EE121" s="47"/>
      <c r="EF121" s="47"/>
      <c r="EG121" s="47"/>
      <c r="EH121" s="47"/>
      <c r="EI121" s="47"/>
      <c r="EJ121" s="48">
        <f t="shared" si="42"/>
        <v>0</v>
      </c>
      <c r="EL121" s="24"/>
      <c r="EM121" s="26"/>
      <c r="EN121" s="46"/>
      <c r="EO121" s="47"/>
      <c r="EP121" s="47"/>
      <c r="EQ121" s="47"/>
      <c r="ER121" s="47"/>
      <c r="ES121" s="47"/>
      <c r="ET121" s="47"/>
      <c r="EU121" s="47"/>
      <c r="EV121" s="47"/>
      <c r="EW121" s="47"/>
      <c r="EX121" s="48">
        <f t="shared" si="43"/>
        <v>0</v>
      </c>
    </row>
    <row r="122" spans="1:154" ht="15.75" hidden="1" customHeight="1" thickBot="1" x14ac:dyDescent="0.3">
      <c r="A122" s="24"/>
      <c r="B122" s="26"/>
      <c r="C122" s="203"/>
      <c r="D122" s="39">
        <f>C122*(1+Pressupostos!$B$17)</f>
        <v>0</v>
      </c>
      <c r="E122" s="39">
        <f>D122*(1+Pressupostos!$B$18)</f>
        <v>0</v>
      </c>
      <c r="F122" s="39">
        <f>E122*(1+Pressupostos!$B$19)</f>
        <v>0</v>
      </c>
      <c r="G122" s="39">
        <f>F122*(1+Pressupostos!$B$20)</f>
        <v>0</v>
      </c>
      <c r="H122" s="39">
        <f>G122*(1+Pressupostos!$B$21)</f>
        <v>0</v>
      </c>
      <c r="I122" s="39">
        <f>H122*(1+Pressupostos!$B$22)</f>
        <v>0</v>
      </c>
      <c r="J122" s="39">
        <f>I122*(1+Pressupostos!$B$23)</f>
        <v>0</v>
      </c>
      <c r="K122" s="39">
        <f>J122*(1+Pressupostos!$B$24)</f>
        <v>0</v>
      </c>
      <c r="L122" s="39">
        <f>K122*(1+Pressupostos!$B$25)</f>
        <v>0</v>
      </c>
      <c r="M122" s="124">
        <f t="shared" si="34"/>
        <v>0</v>
      </c>
      <c r="AD122" s="35"/>
      <c r="AE122" s="38"/>
      <c r="AF122" s="49"/>
      <c r="AG122" s="50"/>
      <c r="AH122" s="50"/>
      <c r="AI122" s="50"/>
      <c r="AJ122" s="50"/>
      <c r="AK122" s="50"/>
      <c r="AL122" s="50"/>
      <c r="AM122" s="50"/>
      <c r="AN122" s="50"/>
      <c r="AO122" s="50"/>
      <c r="AP122" s="51">
        <f t="shared" si="35"/>
        <v>0</v>
      </c>
      <c r="AR122" s="35"/>
      <c r="AS122" s="38"/>
      <c r="AT122" s="49"/>
      <c r="AU122" s="50"/>
      <c r="AV122" s="50"/>
      <c r="AW122" s="50"/>
      <c r="AX122" s="50"/>
      <c r="AY122" s="50"/>
      <c r="AZ122" s="50"/>
      <c r="BA122" s="50"/>
      <c r="BB122" s="50"/>
      <c r="BC122" s="50"/>
      <c r="BD122" s="51">
        <f t="shared" si="36"/>
        <v>0</v>
      </c>
      <c r="BF122" s="35"/>
      <c r="BG122" s="38"/>
      <c r="BH122" s="49"/>
      <c r="BI122" s="50"/>
      <c r="BJ122" s="50"/>
      <c r="BK122" s="50"/>
      <c r="BL122" s="50"/>
      <c r="BM122" s="50"/>
      <c r="BN122" s="50"/>
      <c r="BO122" s="50"/>
      <c r="BP122" s="50"/>
      <c r="BQ122" s="50"/>
      <c r="BR122" s="51">
        <f t="shared" si="37"/>
        <v>0</v>
      </c>
      <c r="BT122" s="35"/>
      <c r="BU122" s="38"/>
      <c r="BV122" s="49"/>
      <c r="BW122" s="50"/>
      <c r="BX122" s="50"/>
      <c r="BY122" s="50"/>
      <c r="BZ122" s="50"/>
      <c r="CA122" s="50"/>
      <c r="CB122" s="50"/>
      <c r="CC122" s="50"/>
      <c r="CD122" s="50"/>
      <c r="CE122" s="50"/>
      <c r="CF122" s="51">
        <f t="shared" si="38"/>
        <v>0</v>
      </c>
      <c r="CH122" s="35"/>
      <c r="CI122" s="38"/>
      <c r="CJ122" s="49"/>
      <c r="CK122" s="50"/>
      <c r="CL122" s="50"/>
      <c r="CM122" s="50"/>
      <c r="CN122" s="50"/>
      <c r="CO122" s="50"/>
      <c r="CP122" s="50"/>
      <c r="CQ122" s="50"/>
      <c r="CR122" s="50"/>
      <c r="CS122" s="50"/>
      <c r="CT122" s="51">
        <f t="shared" si="39"/>
        <v>0</v>
      </c>
      <c r="CV122" s="35"/>
      <c r="CW122" s="38"/>
      <c r="CX122" s="49"/>
      <c r="CY122" s="50"/>
      <c r="CZ122" s="50"/>
      <c r="DA122" s="50"/>
      <c r="DB122" s="50"/>
      <c r="DC122" s="50"/>
      <c r="DD122" s="50"/>
      <c r="DE122" s="50"/>
      <c r="DF122" s="50"/>
      <c r="DG122" s="50"/>
      <c r="DH122" s="51">
        <f t="shared" si="40"/>
        <v>0</v>
      </c>
      <c r="DJ122" s="35"/>
      <c r="DK122" s="38"/>
      <c r="DL122" s="49"/>
      <c r="DM122" s="50"/>
      <c r="DN122" s="50"/>
      <c r="DO122" s="50"/>
      <c r="DP122" s="50"/>
      <c r="DQ122" s="50"/>
      <c r="DR122" s="50"/>
      <c r="DS122" s="50"/>
      <c r="DT122" s="50"/>
      <c r="DU122" s="50"/>
      <c r="DV122" s="51">
        <f t="shared" si="41"/>
        <v>0</v>
      </c>
      <c r="DX122" s="35"/>
      <c r="DY122" s="38"/>
      <c r="DZ122" s="49"/>
      <c r="EA122" s="50"/>
      <c r="EB122" s="50"/>
      <c r="EC122" s="50"/>
      <c r="ED122" s="50"/>
      <c r="EE122" s="50"/>
      <c r="EF122" s="50"/>
      <c r="EG122" s="50"/>
      <c r="EH122" s="50"/>
      <c r="EI122" s="50"/>
      <c r="EJ122" s="51">
        <f t="shared" si="42"/>
        <v>0</v>
      </c>
      <c r="EL122" s="35"/>
      <c r="EM122" s="38"/>
      <c r="EN122" s="49"/>
      <c r="EO122" s="50"/>
      <c r="EP122" s="50"/>
      <c r="EQ122" s="50"/>
      <c r="ER122" s="50"/>
      <c r="ES122" s="50"/>
      <c r="ET122" s="50"/>
      <c r="EU122" s="50"/>
      <c r="EV122" s="50"/>
      <c r="EW122" s="50"/>
      <c r="EX122" s="51">
        <f t="shared" si="43"/>
        <v>0</v>
      </c>
    </row>
    <row r="123" spans="1:154" ht="15" hidden="1" customHeight="1" x14ac:dyDescent="0.25">
      <c r="A123" s="24"/>
      <c r="B123" s="26"/>
      <c r="C123" s="203"/>
      <c r="D123" s="39">
        <f>C123*(1+Pressupostos!$B$17)</f>
        <v>0</v>
      </c>
      <c r="E123" s="39">
        <f>D123*(1+Pressupostos!$B$18)</f>
        <v>0</v>
      </c>
      <c r="F123" s="39">
        <f>E123*(1+Pressupostos!$B$19)</f>
        <v>0</v>
      </c>
      <c r="G123" s="39">
        <f>F123*(1+Pressupostos!$B$20)</f>
        <v>0</v>
      </c>
      <c r="H123" s="39">
        <f>G123*(1+Pressupostos!$B$21)</f>
        <v>0</v>
      </c>
      <c r="I123" s="39">
        <f>H123*(1+Pressupostos!$B$22)</f>
        <v>0</v>
      </c>
      <c r="J123" s="39">
        <f>I123*(1+Pressupostos!$B$23)</f>
        <v>0</v>
      </c>
      <c r="K123" s="39">
        <f>J123*(1+Pressupostos!$B$24)</f>
        <v>0</v>
      </c>
      <c r="L123" s="39">
        <f>K123*(1+Pressupostos!$B$25)</f>
        <v>0</v>
      </c>
      <c r="M123" s="124">
        <f t="shared" ref="M123:M156" si="44">SUM(C123:L123)</f>
        <v>0</v>
      </c>
      <c r="AD123" s="24"/>
      <c r="AE123" s="26"/>
      <c r="AF123" s="46"/>
      <c r="AG123" s="47"/>
      <c r="AH123" s="47"/>
      <c r="AI123" s="47"/>
      <c r="AJ123" s="47"/>
      <c r="AK123" s="47"/>
      <c r="AL123" s="47"/>
      <c r="AM123" s="47"/>
      <c r="AN123" s="47"/>
      <c r="AO123" s="47"/>
      <c r="AP123" s="48">
        <f t="shared" ref="AP123:AP158" si="45">SUM(AF123:AO123)</f>
        <v>0</v>
      </c>
      <c r="AR123" s="24"/>
      <c r="AS123" s="26"/>
      <c r="AT123" s="46"/>
      <c r="AU123" s="47"/>
      <c r="AV123" s="47"/>
      <c r="AW123" s="47"/>
      <c r="AX123" s="47"/>
      <c r="AY123" s="47"/>
      <c r="AZ123" s="47"/>
      <c r="BA123" s="47"/>
      <c r="BB123" s="47"/>
      <c r="BC123" s="47"/>
      <c r="BD123" s="48">
        <f t="shared" ref="BD123:BD158" si="46">SUM(AT123:BC123)</f>
        <v>0</v>
      </c>
      <c r="BF123" s="24"/>
      <c r="BG123" s="26"/>
      <c r="BH123" s="46"/>
      <c r="BI123" s="47"/>
      <c r="BJ123" s="47"/>
      <c r="BK123" s="47"/>
      <c r="BL123" s="47"/>
      <c r="BM123" s="47"/>
      <c r="BN123" s="47"/>
      <c r="BO123" s="47"/>
      <c r="BP123" s="47"/>
      <c r="BQ123" s="47"/>
      <c r="BR123" s="48">
        <f t="shared" ref="BR123:BR158" si="47">SUM(BH123:BQ123)</f>
        <v>0</v>
      </c>
      <c r="BT123" s="24"/>
      <c r="BU123" s="26"/>
      <c r="BV123" s="46"/>
      <c r="BW123" s="47"/>
      <c r="BX123" s="47"/>
      <c r="BY123" s="47"/>
      <c r="BZ123" s="47"/>
      <c r="CA123" s="47"/>
      <c r="CB123" s="47"/>
      <c r="CC123" s="47"/>
      <c r="CD123" s="47"/>
      <c r="CE123" s="47"/>
      <c r="CF123" s="48">
        <f t="shared" ref="CF123:CF158" si="48">SUM(BV123:CE123)</f>
        <v>0</v>
      </c>
      <c r="CH123" s="24"/>
      <c r="CI123" s="26"/>
      <c r="CJ123" s="46"/>
      <c r="CK123" s="47"/>
      <c r="CL123" s="47"/>
      <c r="CM123" s="47"/>
      <c r="CN123" s="47"/>
      <c r="CO123" s="47"/>
      <c r="CP123" s="47"/>
      <c r="CQ123" s="47"/>
      <c r="CR123" s="47"/>
      <c r="CS123" s="47"/>
      <c r="CT123" s="48">
        <f t="shared" si="39"/>
        <v>0</v>
      </c>
      <c r="CV123" s="24"/>
      <c r="CW123" s="26"/>
      <c r="CX123" s="46"/>
      <c r="CY123" s="47"/>
      <c r="CZ123" s="47"/>
      <c r="DA123" s="47"/>
      <c r="DB123" s="47"/>
      <c r="DC123" s="47"/>
      <c r="DD123" s="47"/>
      <c r="DE123" s="47"/>
      <c r="DF123" s="47"/>
      <c r="DG123" s="47"/>
      <c r="DH123" s="48">
        <f t="shared" si="40"/>
        <v>0</v>
      </c>
      <c r="DJ123" s="24"/>
      <c r="DK123" s="26"/>
      <c r="DL123" s="46"/>
      <c r="DM123" s="47"/>
      <c r="DN123" s="47"/>
      <c r="DO123" s="47"/>
      <c r="DP123" s="47"/>
      <c r="DQ123" s="47"/>
      <c r="DR123" s="47"/>
      <c r="DS123" s="47"/>
      <c r="DT123" s="47"/>
      <c r="DU123" s="47"/>
      <c r="DV123" s="48">
        <f t="shared" si="41"/>
        <v>0</v>
      </c>
      <c r="DX123" s="24"/>
      <c r="DY123" s="26"/>
      <c r="DZ123" s="46"/>
      <c r="EA123" s="47"/>
      <c r="EB123" s="47"/>
      <c r="EC123" s="47"/>
      <c r="ED123" s="47"/>
      <c r="EE123" s="47"/>
      <c r="EF123" s="47"/>
      <c r="EG123" s="47"/>
      <c r="EH123" s="47"/>
      <c r="EI123" s="47"/>
      <c r="EJ123" s="48">
        <f t="shared" si="42"/>
        <v>0</v>
      </c>
      <c r="EL123" s="24"/>
      <c r="EM123" s="26"/>
      <c r="EN123" s="46"/>
      <c r="EO123" s="47"/>
      <c r="EP123" s="47"/>
      <c r="EQ123" s="47"/>
      <c r="ER123" s="47"/>
      <c r="ES123" s="47"/>
      <c r="ET123" s="47"/>
      <c r="EU123" s="47"/>
      <c r="EV123" s="47"/>
      <c r="EW123" s="47"/>
      <c r="EX123" s="48">
        <f t="shared" si="43"/>
        <v>0</v>
      </c>
    </row>
    <row r="124" spans="1:154" ht="15" hidden="1" customHeight="1" x14ac:dyDescent="0.25">
      <c r="A124" s="24"/>
      <c r="B124" s="26"/>
      <c r="C124" s="203"/>
      <c r="D124" s="39">
        <f>C124*(1+Pressupostos!$B$17)</f>
        <v>0</v>
      </c>
      <c r="E124" s="39">
        <f>D124*(1+Pressupostos!$B$18)</f>
        <v>0</v>
      </c>
      <c r="F124" s="39">
        <f>E124*(1+Pressupostos!$B$19)</f>
        <v>0</v>
      </c>
      <c r="G124" s="39">
        <f>F124*(1+Pressupostos!$B$20)</f>
        <v>0</v>
      </c>
      <c r="H124" s="39">
        <f>G124*(1+Pressupostos!$B$21)</f>
        <v>0</v>
      </c>
      <c r="I124" s="39">
        <f>H124*(1+Pressupostos!$B$22)</f>
        <v>0</v>
      </c>
      <c r="J124" s="39">
        <f>I124*(1+Pressupostos!$B$23)</f>
        <v>0</v>
      </c>
      <c r="K124" s="39">
        <f>J124*(1+Pressupostos!$B$24)</f>
        <v>0</v>
      </c>
      <c r="L124" s="39">
        <f>K124*(1+Pressupostos!$B$25)</f>
        <v>0</v>
      </c>
      <c r="M124" s="124">
        <f t="shared" si="44"/>
        <v>0</v>
      </c>
      <c r="AD124" s="24"/>
      <c r="AE124" s="26"/>
      <c r="AF124" s="46"/>
      <c r="AG124" s="47"/>
      <c r="AH124" s="47"/>
      <c r="AI124" s="47"/>
      <c r="AJ124" s="47"/>
      <c r="AK124" s="47"/>
      <c r="AL124" s="47"/>
      <c r="AM124" s="47"/>
      <c r="AN124" s="47"/>
      <c r="AO124" s="47"/>
      <c r="AP124" s="48">
        <f t="shared" si="45"/>
        <v>0</v>
      </c>
      <c r="AR124" s="24"/>
      <c r="AS124" s="26"/>
      <c r="AT124" s="46"/>
      <c r="AU124" s="47"/>
      <c r="AV124" s="47"/>
      <c r="AW124" s="47"/>
      <c r="AX124" s="47"/>
      <c r="AY124" s="47"/>
      <c r="AZ124" s="47"/>
      <c r="BA124" s="47"/>
      <c r="BB124" s="47"/>
      <c r="BC124" s="47"/>
      <c r="BD124" s="48">
        <f t="shared" si="46"/>
        <v>0</v>
      </c>
      <c r="BF124" s="24"/>
      <c r="BG124" s="26"/>
      <c r="BH124" s="46"/>
      <c r="BI124" s="47"/>
      <c r="BJ124" s="47"/>
      <c r="BK124" s="47"/>
      <c r="BL124" s="47"/>
      <c r="BM124" s="47"/>
      <c r="BN124" s="47"/>
      <c r="BO124" s="47"/>
      <c r="BP124" s="47"/>
      <c r="BQ124" s="47"/>
      <c r="BR124" s="48">
        <f t="shared" si="47"/>
        <v>0</v>
      </c>
      <c r="BT124" s="24"/>
      <c r="BU124" s="26"/>
      <c r="BV124" s="46"/>
      <c r="BW124" s="47"/>
      <c r="BX124" s="47"/>
      <c r="BY124" s="47"/>
      <c r="BZ124" s="47"/>
      <c r="CA124" s="47"/>
      <c r="CB124" s="47"/>
      <c r="CC124" s="47"/>
      <c r="CD124" s="47"/>
      <c r="CE124" s="47"/>
      <c r="CF124" s="48">
        <f t="shared" si="48"/>
        <v>0</v>
      </c>
      <c r="CH124" s="24"/>
      <c r="CI124" s="26"/>
      <c r="CJ124" s="46"/>
      <c r="CK124" s="47"/>
      <c r="CL124" s="47"/>
      <c r="CM124" s="47"/>
      <c r="CN124" s="47"/>
      <c r="CO124" s="47"/>
      <c r="CP124" s="47"/>
      <c r="CQ124" s="47"/>
      <c r="CR124" s="47"/>
      <c r="CS124" s="47"/>
      <c r="CT124" s="48">
        <f t="shared" si="39"/>
        <v>0</v>
      </c>
      <c r="CV124" s="24"/>
      <c r="CW124" s="26"/>
      <c r="CX124" s="46"/>
      <c r="CY124" s="47"/>
      <c r="CZ124" s="47"/>
      <c r="DA124" s="47"/>
      <c r="DB124" s="47"/>
      <c r="DC124" s="47"/>
      <c r="DD124" s="47"/>
      <c r="DE124" s="47"/>
      <c r="DF124" s="47"/>
      <c r="DG124" s="47"/>
      <c r="DH124" s="48">
        <f t="shared" si="40"/>
        <v>0</v>
      </c>
      <c r="DJ124" s="24"/>
      <c r="DK124" s="26"/>
      <c r="DL124" s="46"/>
      <c r="DM124" s="47"/>
      <c r="DN124" s="47"/>
      <c r="DO124" s="47"/>
      <c r="DP124" s="47"/>
      <c r="DQ124" s="47"/>
      <c r="DR124" s="47"/>
      <c r="DS124" s="47"/>
      <c r="DT124" s="47"/>
      <c r="DU124" s="47"/>
      <c r="DV124" s="48">
        <f t="shared" si="41"/>
        <v>0</v>
      </c>
      <c r="DX124" s="24"/>
      <c r="DY124" s="26"/>
      <c r="DZ124" s="46"/>
      <c r="EA124" s="47"/>
      <c r="EB124" s="47"/>
      <c r="EC124" s="47"/>
      <c r="ED124" s="47"/>
      <c r="EE124" s="47"/>
      <c r="EF124" s="47"/>
      <c r="EG124" s="47"/>
      <c r="EH124" s="47"/>
      <c r="EI124" s="47"/>
      <c r="EJ124" s="48">
        <f t="shared" si="42"/>
        <v>0</v>
      </c>
      <c r="EL124" s="24"/>
      <c r="EM124" s="26"/>
      <c r="EN124" s="46"/>
      <c r="EO124" s="47"/>
      <c r="EP124" s="47"/>
      <c r="EQ124" s="47"/>
      <c r="ER124" s="47"/>
      <c r="ES124" s="47"/>
      <c r="ET124" s="47"/>
      <c r="EU124" s="47"/>
      <c r="EV124" s="47"/>
      <c r="EW124" s="47"/>
      <c r="EX124" s="48">
        <f t="shared" si="43"/>
        <v>0</v>
      </c>
    </row>
    <row r="125" spans="1:154" ht="15" hidden="1" customHeight="1" x14ac:dyDescent="0.25">
      <c r="A125" s="24"/>
      <c r="B125" s="26"/>
      <c r="C125" s="203"/>
      <c r="D125" s="39">
        <f>C125*(1+Pressupostos!$B$17)</f>
        <v>0</v>
      </c>
      <c r="E125" s="39">
        <f>D125*(1+Pressupostos!$B$18)</f>
        <v>0</v>
      </c>
      <c r="F125" s="39">
        <f>E125*(1+Pressupostos!$B$19)</f>
        <v>0</v>
      </c>
      <c r="G125" s="39">
        <f>F125*(1+Pressupostos!$B$20)</f>
        <v>0</v>
      </c>
      <c r="H125" s="39">
        <f>G125*(1+Pressupostos!$B$21)</f>
        <v>0</v>
      </c>
      <c r="I125" s="39">
        <f>H125*(1+Pressupostos!$B$22)</f>
        <v>0</v>
      </c>
      <c r="J125" s="39">
        <f>I125*(1+Pressupostos!$B$23)</f>
        <v>0</v>
      </c>
      <c r="K125" s="39">
        <f>J125*(1+Pressupostos!$B$24)</f>
        <v>0</v>
      </c>
      <c r="L125" s="39">
        <f>K125*(1+Pressupostos!$B$25)</f>
        <v>0</v>
      </c>
      <c r="M125" s="124">
        <f t="shared" si="44"/>
        <v>0</v>
      </c>
      <c r="AD125" s="24"/>
      <c r="AE125" s="26"/>
      <c r="AF125" s="46"/>
      <c r="AG125" s="47"/>
      <c r="AH125" s="47"/>
      <c r="AI125" s="47"/>
      <c r="AJ125" s="47"/>
      <c r="AK125" s="47"/>
      <c r="AL125" s="47"/>
      <c r="AM125" s="47"/>
      <c r="AN125" s="47"/>
      <c r="AO125" s="47"/>
      <c r="AP125" s="48">
        <f t="shared" si="45"/>
        <v>0</v>
      </c>
      <c r="AR125" s="24"/>
      <c r="AS125" s="26"/>
      <c r="AT125" s="46"/>
      <c r="AU125" s="47"/>
      <c r="AV125" s="47"/>
      <c r="AW125" s="47"/>
      <c r="AX125" s="47"/>
      <c r="AY125" s="47"/>
      <c r="AZ125" s="47"/>
      <c r="BA125" s="47"/>
      <c r="BB125" s="47"/>
      <c r="BC125" s="47"/>
      <c r="BD125" s="48">
        <f t="shared" si="46"/>
        <v>0</v>
      </c>
      <c r="BF125" s="24"/>
      <c r="BG125" s="26"/>
      <c r="BH125" s="46"/>
      <c r="BI125" s="47"/>
      <c r="BJ125" s="47"/>
      <c r="BK125" s="47"/>
      <c r="BL125" s="47"/>
      <c r="BM125" s="47"/>
      <c r="BN125" s="47"/>
      <c r="BO125" s="47"/>
      <c r="BP125" s="47"/>
      <c r="BQ125" s="47"/>
      <c r="BR125" s="48">
        <f t="shared" si="47"/>
        <v>0</v>
      </c>
      <c r="BT125" s="24"/>
      <c r="BU125" s="26"/>
      <c r="BV125" s="46"/>
      <c r="BW125" s="47"/>
      <c r="BX125" s="47"/>
      <c r="BY125" s="47"/>
      <c r="BZ125" s="47"/>
      <c r="CA125" s="47"/>
      <c r="CB125" s="47"/>
      <c r="CC125" s="47"/>
      <c r="CD125" s="47"/>
      <c r="CE125" s="47"/>
      <c r="CF125" s="48">
        <f t="shared" si="48"/>
        <v>0</v>
      </c>
      <c r="CH125" s="24"/>
      <c r="CI125" s="26"/>
      <c r="CJ125" s="46"/>
      <c r="CK125" s="47"/>
      <c r="CL125" s="47"/>
      <c r="CM125" s="47"/>
      <c r="CN125" s="47"/>
      <c r="CO125" s="47"/>
      <c r="CP125" s="47"/>
      <c r="CQ125" s="47"/>
      <c r="CR125" s="47"/>
      <c r="CS125" s="47"/>
      <c r="CT125" s="48">
        <f t="shared" si="39"/>
        <v>0</v>
      </c>
      <c r="CV125" s="24"/>
      <c r="CW125" s="26"/>
      <c r="CX125" s="46"/>
      <c r="CY125" s="47"/>
      <c r="CZ125" s="47"/>
      <c r="DA125" s="47"/>
      <c r="DB125" s="47"/>
      <c r="DC125" s="47"/>
      <c r="DD125" s="47"/>
      <c r="DE125" s="47"/>
      <c r="DF125" s="47"/>
      <c r="DG125" s="47"/>
      <c r="DH125" s="48">
        <f t="shared" si="40"/>
        <v>0</v>
      </c>
      <c r="DJ125" s="24"/>
      <c r="DK125" s="26"/>
      <c r="DL125" s="46"/>
      <c r="DM125" s="47"/>
      <c r="DN125" s="47"/>
      <c r="DO125" s="47"/>
      <c r="DP125" s="47"/>
      <c r="DQ125" s="47"/>
      <c r="DR125" s="47"/>
      <c r="DS125" s="47"/>
      <c r="DT125" s="47"/>
      <c r="DU125" s="47"/>
      <c r="DV125" s="48">
        <f t="shared" si="41"/>
        <v>0</v>
      </c>
      <c r="DX125" s="24"/>
      <c r="DY125" s="26"/>
      <c r="DZ125" s="46"/>
      <c r="EA125" s="47"/>
      <c r="EB125" s="47"/>
      <c r="EC125" s="47"/>
      <c r="ED125" s="47"/>
      <c r="EE125" s="47"/>
      <c r="EF125" s="47"/>
      <c r="EG125" s="47"/>
      <c r="EH125" s="47"/>
      <c r="EI125" s="47"/>
      <c r="EJ125" s="48">
        <f t="shared" si="42"/>
        <v>0</v>
      </c>
      <c r="EL125" s="24"/>
      <c r="EM125" s="26"/>
      <c r="EN125" s="46"/>
      <c r="EO125" s="47"/>
      <c r="EP125" s="47"/>
      <c r="EQ125" s="47"/>
      <c r="ER125" s="47"/>
      <c r="ES125" s="47"/>
      <c r="ET125" s="47"/>
      <c r="EU125" s="47"/>
      <c r="EV125" s="47"/>
      <c r="EW125" s="47"/>
      <c r="EX125" s="48">
        <f t="shared" si="43"/>
        <v>0</v>
      </c>
    </row>
    <row r="126" spans="1:154" ht="15" hidden="1" customHeight="1" x14ac:dyDescent="0.25">
      <c r="A126" s="24"/>
      <c r="B126" s="26"/>
      <c r="C126" s="203"/>
      <c r="D126" s="39">
        <f>C126*(1+Pressupostos!$B$17)</f>
        <v>0</v>
      </c>
      <c r="E126" s="39">
        <f>D126*(1+Pressupostos!$B$18)</f>
        <v>0</v>
      </c>
      <c r="F126" s="39">
        <f>E126*(1+Pressupostos!$B$19)</f>
        <v>0</v>
      </c>
      <c r="G126" s="39">
        <f>F126*(1+Pressupostos!$B$20)</f>
        <v>0</v>
      </c>
      <c r="H126" s="39">
        <f>G126*(1+Pressupostos!$B$21)</f>
        <v>0</v>
      </c>
      <c r="I126" s="39">
        <f>H126*(1+Pressupostos!$B$22)</f>
        <v>0</v>
      </c>
      <c r="J126" s="39">
        <f>I126*(1+Pressupostos!$B$23)</f>
        <v>0</v>
      </c>
      <c r="K126" s="39">
        <f>J126*(1+Pressupostos!$B$24)</f>
        <v>0</v>
      </c>
      <c r="L126" s="39">
        <f>K126*(1+Pressupostos!$B$25)</f>
        <v>0</v>
      </c>
      <c r="M126" s="124">
        <f t="shared" si="44"/>
        <v>0</v>
      </c>
      <c r="AD126" s="24"/>
      <c r="AE126" s="26"/>
      <c r="AF126" s="46"/>
      <c r="AG126" s="47"/>
      <c r="AH126" s="47"/>
      <c r="AI126" s="47"/>
      <c r="AJ126" s="47"/>
      <c r="AK126" s="47"/>
      <c r="AL126" s="47"/>
      <c r="AM126" s="47"/>
      <c r="AN126" s="47"/>
      <c r="AO126" s="47"/>
      <c r="AP126" s="48">
        <f t="shared" si="45"/>
        <v>0</v>
      </c>
      <c r="AR126" s="24"/>
      <c r="AS126" s="26"/>
      <c r="AT126" s="46"/>
      <c r="AU126" s="47"/>
      <c r="AV126" s="47"/>
      <c r="AW126" s="47"/>
      <c r="AX126" s="47"/>
      <c r="AY126" s="47"/>
      <c r="AZ126" s="47"/>
      <c r="BA126" s="47"/>
      <c r="BB126" s="47"/>
      <c r="BC126" s="47"/>
      <c r="BD126" s="48">
        <f t="shared" si="46"/>
        <v>0</v>
      </c>
      <c r="BF126" s="24"/>
      <c r="BG126" s="26"/>
      <c r="BH126" s="46"/>
      <c r="BI126" s="47"/>
      <c r="BJ126" s="47"/>
      <c r="BK126" s="47"/>
      <c r="BL126" s="47"/>
      <c r="BM126" s="47"/>
      <c r="BN126" s="47"/>
      <c r="BO126" s="47"/>
      <c r="BP126" s="47"/>
      <c r="BQ126" s="47"/>
      <c r="BR126" s="48">
        <f t="shared" si="47"/>
        <v>0</v>
      </c>
      <c r="BT126" s="24"/>
      <c r="BU126" s="26"/>
      <c r="BV126" s="46"/>
      <c r="BW126" s="47"/>
      <c r="BX126" s="47"/>
      <c r="BY126" s="47"/>
      <c r="BZ126" s="47"/>
      <c r="CA126" s="47"/>
      <c r="CB126" s="47"/>
      <c r="CC126" s="47"/>
      <c r="CD126" s="47"/>
      <c r="CE126" s="47"/>
      <c r="CF126" s="48">
        <f t="shared" si="48"/>
        <v>0</v>
      </c>
      <c r="CH126" s="24"/>
      <c r="CI126" s="26"/>
      <c r="CJ126" s="46"/>
      <c r="CK126" s="47"/>
      <c r="CL126" s="47"/>
      <c r="CM126" s="47"/>
      <c r="CN126" s="47"/>
      <c r="CO126" s="47"/>
      <c r="CP126" s="47"/>
      <c r="CQ126" s="47"/>
      <c r="CR126" s="47"/>
      <c r="CS126" s="47"/>
      <c r="CT126" s="48">
        <f t="shared" si="39"/>
        <v>0</v>
      </c>
      <c r="CV126" s="24"/>
      <c r="CW126" s="26"/>
      <c r="CX126" s="46"/>
      <c r="CY126" s="47"/>
      <c r="CZ126" s="47"/>
      <c r="DA126" s="47"/>
      <c r="DB126" s="47"/>
      <c r="DC126" s="47"/>
      <c r="DD126" s="47"/>
      <c r="DE126" s="47"/>
      <c r="DF126" s="47"/>
      <c r="DG126" s="47"/>
      <c r="DH126" s="48">
        <f t="shared" si="40"/>
        <v>0</v>
      </c>
      <c r="DJ126" s="24"/>
      <c r="DK126" s="26"/>
      <c r="DL126" s="46"/>
      <c r="DM126" s="47"/>
      <c r="DN126" s="47"/>
      <c r="DO126" s="47"/>
      <c r="DP126" s="47"/>
      <c r="DQ126" s="47"/>
      <c r="DR126" s="47"/>
      <c r="DS126" s="47"/>
      <c r="DT126" s="47"/>
      <c r="DU126" s="47"/>
      <c r="DV126" s="48">
        <f t="shared" si="41"/>
        <v>0</v>
      </c>
      <c r="DX126" s="24"/>
      <c r="DY126" s="26"/>
      <c r="DZ126" s="46"/>
      <c r="EA126" s="47"/>
      <c r="EB126" s="47"/>
      <c r="EC126" s="47"/>
      <c r="ED126" s="47"/>
      <c r="EE126" s="47"/>
      <c r="EF126" s="47"/>
      <c r="EG126" s="47"/>
      <c r="EH126" s="47"/>
      <c r="EI126" s="47"/>
      <c r="EJ126" s="48">
        <f t="shared" si="42"/>
        <v>0</v>
      </c>
      <c r="EL126" s="24"/>
      <c r="EM126" s="26"/>
      <c r="EN126" s="46"/>
      <c r="EO126" s="47"/>
      <c r="EP126" s="47"/>
      <c r="EQ126" s="47"/>
      <c r="ER126" s="47"/>
      <c r="ES126" s="47"/>
      <c r="ET126" s="47"/>
      <c r="EU126" s="47"/>
      <c r="EV126" s="47"/>
      <c r="EW126" s="47"/>
      <c r="EX126" s="48">
        <f t="shared" si="43"/>
        <v>0</v>
      </c>
    </row>
    <row r="127" spans="1:154" ht="15" hidden="1" customHeight="1" x14ac:dyDescent="0.25">
      <c r="A127" s="24"/>
      <c r="B127" s="26"/>
      <c r="C127" s="203"/>
      <c r="D127" s="39">
        <f>C127*(1+Pressupostos!$B$17)</f>
        <v>0</v>
      </c>
      <c r="E127" s="39">
        <f>D127*(1+Pressupostos!$B$18)</f>
        <v>0</v>
      </c>
      <c r="F127" s="39">
        <f>E127*(1+Pressupostos!$B$19)</f>
        <v>0</v>
      </c>
      <c r="G127" s="39">
        <f>F127*(1+Pressupostos!$B$20)</f>
        <v>0</v>
      </c>
      <c r="H127" s="39">
        <f>G127*(1+Pressupostos!$B$21)</f>
        <v>0</v>
      </c>
      <c r="I127" s="39">
        <f>H127*(1+Pressupostos!$B$22)</f>
        <v>0</v>
      </c>
      <c r="J127" s="39">
        <f>I127*(1+Pressupostos!$B$23)</f>
        <v>0</v>
      </c>
      <c r="K127" s="39">
        <f>J127*(1+Pressupostos!$B$24)</f>
        <v>0</v>
      </c>
      <c r="L127" s="39">
        <f>K127*(1+Pressupostos!$B$25)</f>
        <v>0</v>
      </c>
      <c r="M127" s="124">
        <f t="shared" si="44"/>
        <v>0</v>
      </c>
      <c r="AD127" s="24"/>
      <c r="AE127" s="26"/>
      <c r="AF127" s="46"/>
      <c r="AG127" s="47"/>
      <c r="AH127" s="47"/>
      <c r="AI127" s="47"/>
      <c r="AJ127" s="47"/>
      <c r="AK127" s="47"/>
      <c r="AL127" s="47"/>
      <c r="AM127" s="47"/>
      <c r="AN127" s="47"/>
      <c r="AO127" s="47"/>
      <c r="AP127" s="48">
        <f t="shared" si="45"/>
        <v>0</v>
      </c>
      <c r="AR127" s="24"/>
      <c r="AS127" s="26"/>
      <c r="AT127" s="46"/>
      <c r="AU127" s="47"/>
      <c r="AV127" s="47"/>
      <c r="AW127" s="47"/>
      <c r="AX127" s="47"/>
      <c r="AY127" s="47"/>
      <c r="AZ127" s="47"/>
      <c r="BA127" s="47"/>
      <c r="BB127" s="47"/>
      <c r="BC127" s="47"/>
      <c r="BD127" s="48">
        <f t="shared" si="46"/>
        <v>0</v>
      </c>
      <c r="BF127" s="24"/>
      <c r="BG127" s="26"/>
      <c r="BH127" s="46"/>
      <c r="BI127" s="47"/>
      <c r="BJ127" s="47"/>
      <c r="BK127" s="47"/>
      <c r="BL127" s="47"/>
      <c r="BM127" s="47"/>
      <c r="BN127" s="47"/>
      <c r="BO127" s="47"/>
      <c r="BP127" s="47"/>
      <c r="BQ127" s="47"/>
      <c r="BR127" s="48">
        <f t="shared" si="47"/>
        <v>0</v>
      </c>
      <c r="BT127" s="24"/>
      <c r="BU127" s="26"/>
      <c r="BV127" s="46"/>
      <c r="BW127" s="47"/>
      <c r="BX127" s="47"/>
      <c r="BY127" s="47"/>
      <c r="BZ127" s="47"/>
      <c r="CA127" s="47"/>
      <c r="CB127" s="47"/>
      <c r="CC127" s="47"/>
      <c r="CD127" s="47"/>
      <c r="CE127" s="47"/>
      <c r="CF127" s="48">
        <f t="shared" si="48"/>
        <v>0</v>
      </c>
      <c r="CH127" s="24"/>
      <c r="CI127" s="26"/>
      <c r="CJ127" s="46"/>
      <c r="CK127" s="47"/>
      <c r="CL127" s="47"/>
      <c r="CM127" s="47"/>
      <c r="CN127" s="47"/>
      <c r="CO127" s="47"/>
      <c r="CP127" s="47"/>
      <c r="CQ127" s="47"/>
      <c r="CR127" s="47"/>
      <c r="CS127" s="47"/>
      <c r="CT127" s="48">
        <f t="shared" si="39"/>
        <v>0</v>
      </c>
      <c r="CV127" s="24"/>
      <c r="CW127" s="26"/>
      <c r="CX127" s="46"/>
      <c r="CY127" s="47"/>
      <c r="CZ127" s="47"/>
      <c r="DA127" s="47"/>
      <c r="DB127" s="47"/>
      <c r="DC127" s="47"/>
      <c r="DD127" s="47"/>
      <c r="DE127" s="47"/>
      <c r="DF127" s="47"/>
      <c r="DG127" s="47"/>
      <c r="DH127" s="48">
        <f t="shared" si="40"/>
        <v>0</v>
      </c>
      <c r="DJ127" s="24"/>
      <c r="DK127" s="26"/>
      <c r="DL127" s="46"/>
      <c r="DM127" s="47"/>
      <c r="DN127" s="47"/>
      <c r="DO127" s="47"/>
      <c r="DP127" s="47"/>
      <c r="DQ127" s="47"/>
      <c r="DR127" s="47"/>
      <c r="DS127" s="47"/>
      <c r="DT127" s="47"/>
      <c r="DU127" s="47"/>
      <c r="DV127" s="48">
        <f t="shared" si="41"/>
        <v>0</v>
      </c>
      <c r="DX127" s="24"/>
      <c r="DY127" s="26"/>
      <c r="DZ127" s="46"/>
      <c r="EA127" s="47"/>
      <c r="EB127" s="47"/>
      <c r="EC127" s="47"/>
      <c r="ED127" s="47"/>
      <c r="EE127" s="47"/>
      <c r="EF127" s="47"/>
      <c r="EG127" s="47"/>
      <c r="EH127" s="47"/>
      <c r="EI127" s="47"/>
      <c r="EJ127" s="48">
        <f t="shared" si="42"/>
        <v>0</v>
      </c>
      <c r="EL127" s="24"/>
      <c r="EM127" s="26"/>
      <c r="EN127" s="46"/>
      <c r="EO127" s="47"/>
      <c r="EP127" s="47"/>
      <c r="EQ127" s="47"/>
      <c r="ER127" s="47"/>
      <c r="ES127" s="47"/>
      <c r="ET127" s="47"/>
      <c r="EU127" s="47"/>
      <c r="EV127" s="47"/>
      <c r="EW127" s="47"/>
      <c r="EX127" s="48">
        <f t="shared" si="43"/>
        <v>0</v>
      </c>
    </row>
    <row r="128" spans="1:154" ht="15" hidden="1" customHeight="1" x14ac:dyDescent="0.25">
      <c r="A128" s="24"/>
      <c r="B128" s="26"/>
      <c r="C128" s="203"/>
      <c r="D128" s="39">
        <f>C128*(1+Pressupostos!$B$17)</f>
        <v>0</v>
      </c>
      <c r="E128" s="39">
        <f>D128*(1+Pressupostos!$B$18)</f>
        <v>0</v>
      </c>
      <c r="F128" s="39">
        <f>E128*(1+Pressupostos!$B$19)</f>
        <v>0</v>
      </c>
      <c r="G128" s="39">
        <f>F128*(1+Pressupostos!$B$20)</f>
        <v>0</v>
      </c>
      <c r="H128" s="39">
        <f>G128*(1+Pressupostos!$B$21)</f>
        <v>0</v>
      </c>
      <c r="I128" s="39">
        <f>H128*(1+Pressupostos!$B$22)</f>
        <v>0</v>
      </c>
      <c r="J128" s="39">
        <f>I128*(1+Pressupostos!$B$23)</f>
        <v>0</v>
      </c>
      <c r="K128" s="39">
        <f>J128*(1+Pressupostos!$B$24)</f>
        <v>0</v>
      </c>
      <c r="L128" s="39">
        <f>K128*(1+Pressupostos!$B$25)</f>
        <v>0</v>
      </c>
      <c r="M128" s="124">
        <f t="shared" si="44"/>
        <v>0</v>
      </c>
      <c r="AD128" s="24"/>
      <c r="AE128" s="26"/>
      <c r="AF128" s="46"/>
      <c r="AG128" s="47"/>
      <c r="AH128" s="47"/>
      <c r="AI128" s="47"/>
      <c r="AJ128" s="47"/>
      <c r="AK128" s="47"/>
      <c r="AL128" s="47"/>
      <c r="AM128" s="47"/>
      <c r="AN128" s="47"/>
      <c r="AO128" s="47"/>
      <c r="AP128" s="48">
        <f t="shared" si="45"/>
        <v>0</v>
      </c>
      <c r="AR128" s="24"/>
      <c r="AS128" s="26"/>
      <c r="AT128" s="46"/>
      <c r="AU128" s="47"/>
      <c r="AV128" s="47"/>
      <c r="AW128" s="47"/>
      <c r="AX128" s="47"/>
      <c r="AY128" s="47"/>
      <c r="AZ128" s="47"/>
      <c r="BA128" s="47"/>
      <c r="BB128" s="47"/>
      <c r="BC128" s="47"/>
      <c r="BD128" s="48">
        <f t="shared" si="46"/>
        <v>0</v>
      </c>
      <c r="BF128" s="24"/>
      <c r="BG128" s="26"/>
      <c r="BH128" s="46"/>
      <c r="BI128" s="47"/>
      <c r="BJ128" s="47"/>
      <c r="BK128" s="47"/>
      <c r="BL128" s="47"/>
      <c r="BM128" s="47"/>
      <c r="BN128" s="47"/>
      <c r="BO128" s="47"/>
      <c r="BP128" s="47"/>
      <c r="BQ128" s="47"/>
      <c r="BR128" s="48">
        <f t="shared" si="47"/>
        <v>0</v>
      </c>
      <c r="BT128" s="24"/>
      <c r="BU128" s="26"/>
      <c r="BV128" s="46"/>
      <c r="BW128" s="47"/>
      <c r="BX128" s="47"/>
      <c r="BY128" s="47"/>
      <c r="BZ128" s="47"/>
      <c r="CA128" s="47"/>
      <c r="CB128" s="47"/>
      <c r="CC128" s="47"/>
      <c r="CD128" s="47"/>
      <c r="CE128" s="47"/>
      <c r="CF128" s="48">
        <f t="shared" si="48"/>
        <v>0</v>
      </c>
      <c r="CH128" s="24"/>
      <c r="CI128" s="26"/>
      <c r="CJ128" s="46"/>
      <c r="CK128" s="47"/>
      <c r="CL128" s="47"/>
      <c r="CM128" s="47"/>
      <c r="CN128" s="47"/>
      <c r="CO128" s="47"/>
      <c r="CP128" s="47"/>
      <c r="CQ128" s="47"/>
      <c r="CR128" s="47"/>
      <c r="CS128" s="47"/>
      <c r="CT128" s="48">
        <f t="shared" si="39"/>
        <v>0</v>
      </c>
      <c r="CV128" s="24"/>
      <c r="CW128" s="26"/>
      <c r="CX128" s="46"/>
      <c r="CY128" s="47"/>
      <c r="CZ128" s="47"/>
      <c r="DA128" s="47"/>
      <c r="DB128" s="47"/>
      <c r="DC128" s="47"/>
      <c r="DD128" s="47"/>
      <c r="DE128" s="47"/>
      <c r="DF128" s="47"/>
      <c r="DG128" s="47"/>
      <c r="DH128" s="48">
        <f t="shared" si="40"/>
        <v>0</v>
      </c>
      <c r="DJ128" s="24"/>
      <c r="DK128" s="26"/>
      <c r="DL128" s="46"/>
      <c r="DM128" s="47"/>
      <c r="DN128" s="47"/>
      <c r="DO128" s="47"/>
      <c r="DP128" s="47"/>
      <c r="DQ128" s="47"/>
      <c r="DR128" s="47"/>
      <c r="DS128" s="47"/>
      <c r="DT128" s="47"/>
      <c r="DU128" s="47"/>
      <c r="DV128" s="48">
        <f t="shared" si="41"/>
        <v>0</v>
      </c>
      <c r="DX128" s="24"/>
      <c r="DY128" s="26"/>
      <c r="DZ128" s="46"/>
      <c r="EA128" s="47"/>
      <c r="EB128" s="47"/>
      <c r="EC128" s="47"/>
      <c r="ED128" s="47"/>
      <c r="EE128" s="47"/>
      <c r="EF128" s="47"/>
      <c r="EG128" s="47"/>
      <c r="EH128" s="47"/>
      <c r="EI128" s="47"/>
      <c r="EJ128" s="48">
        <f t="shared" si="42"/>
        <v>0</v>
      </c>
      <c r="EL128" s="24"/>
      <c r="EM128" s="26"/>
      <c r="EN128" s="46"/>
      <c r="EO128" s="47"/>
      <c r="EP128" s="47"/>
      <c r="EQ128" s="47"/>
      <c r="ER128" s="47"/>
      <c r="ES128" s="47"/>
      <c r="ET128" s="47"/>
      <c r="EU128" s="47"/>
      <c r="EV128" s="47"/>
      <c r="EW128" s="47"/>
      <c r="EX128" s="48">
        <f t="shared" si="43"/>
        <v>0</v>
      </c>
    </row>
    <row r="129" spans="1:154" ht="15.75" hidden="1" customHeight="1" thickBot="1" x14ac:dyDescent="0.3">
      <c r="A129" s="24"/>
      <c r="B129" s="26"/>
      <c r="C129" s="203"/>
      <c r="D129" s="39">
        <f>C129*(1+Pressupostos!$B$17)</f>
        <v>0</v>
      </c>
      <c r="E129" s="39">
        <f>D129*(1+Pressupostos!$B$18)</f>
        <v>0</v>
      </c>
      <c r="F129" s="39">
        <f>E129*(1+Pressupostos!$B$19)</f>
        <v>0</v>
      </c>
      <c r="G129" s="39">
        <f>F129*(1+Pressupostos!$B$20)</f>
        <v>0</v>
      </c>
      <c r="H129" s="39">
        <f>G129*(1+Pressupostos!$B$21)</f>
        <v>0</v>
      </c>
      <c r="I129" s="39">
        <f>H129*(1+Pressupostos!$B$22)</f>
        <v>0</v>
      </c>
      <c r="J129" s="39">
        <f>I129*(1+Pressupostos!$B$23)</f>
        <v>0</v>
      </c>
      <c r="K129" s="39">
        <f>J129*(1+Pressupostos!$B$24)</f>
        <v>0</v>
      </c>
      <c r="L129" s="39">
        <f>K129*(1+Pressupostos!$B$25)</f>
        <v>0</v>
      </c>
      <c r="M129" s="124">
        <f t="shared" si="44"/>
        <v>0</v>
      </c>
      <c r="AD129" s="35"/>
      <c r="AE129" s="38"/>
      <c r="AF129" s="49"/>
      <c r="AG129" s="50"/>
      <c r="AH129" s="50"/>
      <c r="AI129" s="50"/>
      <c r="AJ129" s="50"/>
      <c r="AK129" s="50"/>
      <c r="AL129" s="50"/>
      <c r="AM129" s="50"/>
      <c r="AN129" s="50"/>
      <c r="AO129" s="50"/>
      <c r="AP129" s="51">
        <f t="shared" si="45"/>
        <v>0</v>
      </c>
      <c r="AR129" s="35"/>
      <c r="AS129" s="38"/>
      <c r="AT129" s="49"/>
      <c r="AU129" s="50"/>
      <c r="AV129" s="50"/>
      <c r="AW129" s="50"/>
      <c r="AX129" s="50"/>
      <c r="AY129" s="50"/>
      <c r="AZ129" s="50"/>
      <c r="BA129" s="50"/>
      <c r="BB129" s="50"/>
      <c r="BC129" s="50"/>
      <c r="BD129" s="51">
        <f t="shared" si="46"/>
        <v>0</v>
      </c>
      <c r="BF129" s="35"/>
      <c r="BG129" s="38"/>
      <c r="BH129" s="49"/>
      <c r="BI129" s="50"/>
      <c r="BJ129" s="50"/>
      <c r="BK129" s="50"/>
      <c r="BL129" s="50"/>
      <c r="BM129" s="50"/>
      <c r="BN129" s="50"/>
      <c r="BO129" s="50"/>
      <c r="BP129" s="50"/>
      <c r="BQ129" s="50"/>
      <c r="BR129" s="51">
        <f t="shared" si="47"/>
        <v>0</v>
      </c>
      <c r="BT129" s="35"/>
      <c r="BU129" s="38"/>
      <c r="BV129" s="49"/>
      <c r="BW129" s="50"/>
      <c r="BX129" s="50"/>
      <c r="BY129" s="50"/>
      <c r="BZ129" s="50"/>
      <c r="CA129" s="50"/>
      <c r="CB129" s="50"/>
      <c r="CC129" s="50"/>
      <c r="CD129" s="50"/>
      <c r="CE129" s="50"/>
      <c r="CF129" s="51">
        <f t="shared" si="48"/>
        <v>0</v>
      </c>
      <c r="CH129" s="35"/>
      <c r="CI129" s="38"/>
      <c r="CJ129" s="49"/>
      <c r="CK129" s="50"/>
      <c r="CL129" s="50"/>
      <c r="CM129" s="50"/>
      <c r="CN129" s="50"/>
      <c r="CO129" s="50"/>
      <c r="CP129" s="50"/>
      <c r="CQ129" s="50"/>
      <c r="CR129" s="50"/>
      <c r="CS129" s="50"/>
      <c r="CT129" s="51">
        <f t="shared" si="39"/>
        <v>0</v>
      </c>
      <c r="CV129" s="35"/>
      <c r="CW129" s="38"/>
      <c r="CX129" s="49"/>
      <c r="CY129" s="50"/>
      <c r="CZ129" s="50"/>
      <c r="DA129" s="50"/>
      <c r="DB129" s="50"/>
      <c r="DC129" s="50"/>
      <c r="DD129" s="50"/>
      <c r="DE129" s="50"/>
      <c r="DF129" s="50"/>
      <c r="DG129" s="50"/>
      <c r="DH129" s="51">
        <f t="shared" si="40"/>
        <v>0</v>
      </c>
      <c r="DJ129" s="35"/>
      <c r="DK129" s="38"/>
      <c r="DL129" s="49"/>
      <c r="DM129" s="50"/>
      <c r="DN129" s="50"/>
      <c r="DO129" s="50"/>
      <c r="DP129" s="50"/>
      <c r="DQ129" s="50"/>
      <c r="DR129" s="50"/>
      <c r="DS129" s="50"/>
      <c r="DT129" s="50"/>
      <c r="DU129" s="50"/>
      <c r="DV129" s="51">
        <f t="shared" si="41"/>
        <v>0</v>
      </c>
      <c r="DX129" s="35"/>
      <c r="DY129" s="38"/>
      <c r="DZ129" s="49"/>
      <c r="EA129" s="50"/>
      <c r="EB129" s="50"/>
      <c r="EC129" s="50"/>
      <c r="ED129" s="50"/>
      <c r="EE129" s="50"/>
      <c r="EF129" s="50"/>
      <c r="EG129" s="50"/>
      <c r="EH129" s="50"/>
      <c r="EI129" s="50"/>
      <c r="EJ129" s="51">
        <f t="shared" si="42"/>
        <v>0</v>
      </c>
      <c r="EL129" s="35"/>
      <c r="EM129" s="38"/>
      <c r="EN129" s="49"/>
      <c r="EO129" s="50"/>
      <c r="EP129" s="50"/>
      <c r="EQ129" s="50"/>
      <c r="ER129" s="50"/>
      <c r="ES129" s="50"/>
      <c r="ET129" s="50"/>
      <c r="EU129" s="50"/>
      <c r="EV129" s="50"/>
      <c r="EW129" s="50"/>
      <c r="EX129" s="51">
        <f t="shared" si="43"/>
        <v>0</v>
      </c>
    </row>
    <row r="130" spans="1:154" ht="15" hidden="1" customHeight="1" x14ac:dyDescent="0.25">
      <c r="A130" s="24"/>
      <c r="B130" s="26"/>
      <c r="C130" s="203"/>
      <c r="D130" s="39">
        <f>C130*(1+Pressupostos!$B$17)</f>
        <v>0</v>
      </c>
      <c r="E130" s="39">
        <f>D130*(1+Pressupostos!$B$18)</f>
        <v>0</v>
      </c>
      <c r="F130" s="39">
        <f>E130*(1+Pressupostos!$B$19)</f>
        <v>0</v>
      </c>
      <c r="G130" s="39">
        <f>F130*(1+Pressupostos!$B$20)</f>
        <v>0</v>
      </c>
      <c r="H130" s="39">
        <f>G130*(1+Pressupostos!$B$21)</f>
        <v>0</v>
      </c>
      <c r="I130" s="39">
        <f>H130*(1+Pressupostos!$B$22)</f>
        <v>0</v>
      </c>
      <c r="J130" s="39">
        <f>I130*(1+Pressupostos!$B$23)</f>
        <v>0</v>
      </c>
      <c r="K130" s="39">
        <f>J130*(1+Pressupostos!$B$24)</f>
        <v>0</v>
      </c>
      <c r="L130" s="39">
        <f>K130*(1+Pressupostos!$B$25)</f>
        <v>0</v>
      </c>
      <c r="M130" s="124">
        <f t="shared" si="44"/>
        <v>0</v>
      </c>
      <c r="AD130" s="24"/>
      <c r="AE130" s="26"/>
      <c r="AF130" s="46"/>
      <c r="AG130" s="47"/>
      <c r="AH130" s="47"/>
      <c r="AI130" s="47"/>
      <c r="AJ130" s="47"/>
      <c r="AK130" s="47"/>
      <c r="AL130" s="47"/>
      <c r="AM130" s="47"/>
      <c r="AN130" s="47"/>
      <c r="AO130" s="47"/>
      <c r="AP130" s="48">
        <f t="shared" si="45"/>
        <v>0</v>
      </c>
      <c r="AR130" s="24"/>
      <c r="AS130" s="26"/>
      <c r="AT130" s="46"/>
      <c r="AU130" s="47"/>
      <c r="AV130" s="47"/>
      <c r="AW130" s="47"/>
      <c r="AX130" s="47"/>
      <c r="AY130" s="47"/>
      <c r="AZ130" s="47"/>
      <c r="BA130" s="47"/>
      <c r="BB130" s="47"/>
      <c r="BC130" s="47"/>
      <c r="BD130" s="48">
        <f t="shared" si="46"/>
        <v>0</v>
      </c>
      <c r="BF130" s="24"/>
      <c r="BG130" s="26"/>
      <c r="BH130" s="46"/>
      <c r="BI130" s="47"/>
      <c r="BJ130" s="47"/>
      <c r="BK130" s="47"/>
      <c r="BL130" s="47"/>
      <c r="BM130" s="47"/>
      <c r="BN130" s="47"/>
      <c r="BO130" s="47"/>
      <c r="BP130" s="47"/>
      <c r="BQ130" s="47"/>
      <c r="BR130" s="48">
        <f t="shared" si="47"/>
        <v>0</v>
      </c>
      <c r="BT130" s="24"/>
      <c r="BU130" s="26"/>
      <c r="BV130" s="46"/>
      <c r="BW130" s="47"/>
      <c r="BX130" s="47"/>
      <c r="BY130" s="47"/>
      <c r="BZ130" s="47"/>
      <c r="CA130" s="47"/>
      <c r="CB130" s="47"/>
      <c r="CC130" s="47"/>
      <c r="CD130" s="47"/>
      <c r="CE130" s="47"/>
      <c r="CF130" s="48">
        <f t="shared" si="48"/>
        <v>0</v>
      </c>
      <c r="CH130" s="24"/>
      <c r="CI130" s="26"/>
      <c r="CJ130" s="46"/>
      <c r="CK130" s="47"/>
      <c r="CL130" s="47"/>
      <c r="CM130" s="47"/>
      <c r="CN130" s="47"/>
      <c r="CO130" s="47"/>
      <c r="CP130" s="47"/>
      <c r="CQ130" s="47"/>
      <c r="CR130" s="47"/>
      <c r="CS130" s="47"/>
      <c r="CT130" s="48">
        <f t="shared" si="39"/>
        <v>0</v>
      </c>
      <c r="CV130" s="24"/>
      <c r="CW130" s="26"/>
      <c r="CX130" s="46"/>
      <c r="CY130" s="47"/>
      <c r="CZ130" s="47"/>
      <c r="DA130" s="47"/>
      <c r="DB130" s="47"/>
      <c r="DC130" s="47"/>
      <c r="DD130" s="47"/>
      <c r="DE130" s="47"/>
      <c r="DF130" s="47"/>
      <c r="DG130" s="47"/>
      <c r="DH130" s="48">
        <f t="shared" si="40"/>
        <v>0</v>
      </c>
      <c r="DJ130" s="24"/>
      <c r="DK130" s="26"/>
      <c r="DL130" s="46"/>
      <c r="DM130" s="47"/>
      <c r="DN130" s="47"/>
      <c r="DO130" s="47"/>
      <c r="DP130" s="47"/>
      <c r="DQ130" s="47"/>
      <c r="DR130" s="47"/>
      <c r="DS130" s="47"/>
      <c r="DT130" s="47"/>
      <c r="DU130" s="47"/>
      <c r="DV130" s="48">
        <f t="shared" si="41"/>
        <v>0</v>
      </c>
      <c r="DX130" s="24"/>
      <c r="DY130" s="26"/>
      <c r="DZ130" s="46"/>
      <c r="EA130" s="47"/>
      <c r="EB130" s="47"/>
      <c r="EC130" s="47"/>
      <c r="ED130" s="47"/>
      <c r="EE130" s="47"/>
      <c r="EF130" s="47"/>
      <c r="EG130" s="47"/>
      <c r="EH130" s="47"/>
      <c r="EI130" s="47"/>
      <c r="EJ130" s="48">
        <f t="shared" si="42"/>
        <v>0</v>
      </c>
      <c r="EL130" s="24"/>
      <c r="EM130" s="26"/>
      <c r="EN130" s="46"/>
      <c r="EO130" s="47"/>
      <c r="EP130" s="47"/>
      <c r="EQ130" s="47"/>
      <c r="ER130" s="47"/>
      <c r="ES130" s="47"/>
      <c r="ET130" s="47"/>
      <c r="EU130" s="47"/>
      <c r="EV130" s="47"/>
      <c r="EW130" s="47"/>
      <c r="EX130" s="48">
        <f t="shared" si="43"/>
        <v>0</v>
      </c>
    </row>
    <row r="131" spans="1:154" ht="15" hidden="1" customHeight="1" x14ac:dyDescent="0.25">
      <c r="A131" s="24"/>
      <c r="B131" s="26"/>
      <c r="C131" s="203"/>
      <c r="D131" s="39">
        <f>C131*(1+Pressupostos!$B$17)</f>
        <v>0</v>
      </c>
      <c r="E131" s="39">
        <f>D131*(1+Pressupostos!$B$18)</f>
        <v>0</v>
      </c>
      <c r="F131" s="39">
        <f>E131*(1+Pressupostos!$B$19)</f>
        <v>0</v>
      </c>
      <c r="G131" s="39">
        <f>F131*(1+Pressupostos!$B$20)</f>
        <v>0</v>
      </c>
      <c r="H131" s="39">
        <f>G131*(1+Pressupostos!$B$21)</f>
        <v>0</v>
      </c>
      <c r="I131" s="39">
        <f>H131*(1+Pressupostos!$B$22)</f>
        <v>0</v>
      </c>
      <c r="J131" s="39">
        <f>I131*(1+Pressupostos!$B$23)</f>
        <v>0</v>
      </c>
      <c r="K131" s="39">
        <f>J131*(1+Pressupostos!$B$24)</f>
        <v>0</v>
      </c>
      <c r="L131" s="39">
        <f>K131*(1+Pressupostos!$B$25)</f>
        <v>0</v>
      </c>
      <c r="M131" s="124">
        <f t="shared" si="44"/>
        <v>0</v>
      </c>
      <c r="AD131" s="24"/>
      <c r="AE131" s="26"/>
      <c r="AF131" s="46"/>
      <c r="AG131" s="47"/>
      <c r="AH131" s="47"/>
      <c r="AI131" s="47"/>
      <c r="AJ131" s="47"/>
      <c r="AK131" s="47"/>
      <c r="AL131" s="47"/>
      <c r="AM131" s="47"/>
      <c r="AN131" s="47"/>
      <c r="AO131" s="47"/>
      <c r="AP131" s="48">
        <f t="shared" si="45"/>
        <v>0</v>
      </c>
      <c r="AR131" s="24"/>
      <c r="AS131" s="26"/>
      <c r="AT131" s="46"/>
      <c r="AU131" s="47"/>
      <c r="AV131" s="47"/>
      <c r="AW131" s="47"/>
      <c r="AX131" s="47"/>
      <c r="AY131" s="47"/>
      <c r="AZ131" s="47"/>
      <c r="BA131" s="47"/>
      <c r="BB131" s="47"/>
      <c r="BC131" s="47"/>
      <c r="BD131" s="48">
        <f t="shared" si="46"/>
        <v>0</v>
      </c>
      <c r="BF131" s="24"/>
      <c r="BG131" s="26"/>
      <c r="BH131" s="46"/>
      <c r="BI131" s="47"/>
      <c r="BJ131" s="47"/>
      <c r="BK131" s="47"/>
      <c r="BL131" s="47"/>
      <c r="BM131" s="47"/>
      <c r="BN131" s="47"/>
      <c r="BO131" s="47"/>
      <c r="BP131" s="47"/>
      <c r="BQ131" s="47"/>
      <c r="BR131" s="48">
        <f t="shared" si="47"/>
        <v>0</v>
      </c>
      <c r="BT131" s="24"/>
      <c r="BU131" s="26"/>
      <c r="BV131" s="46"/>
      <c r="BW131" s="47"/>
      <c r="BX131" s="47"/>
      <c r="BY131" s="47"/>
      <c r="BZ131" s="47"/>
      <c r="CA131" s="47"/>
      <c r="CB131" s="47"/>
      <c r="CC131" s="47"/>
      <c r="CD131" s="47"/>
      <c r="CE131" s="47"/>
      <c r="CF131" s="48">
        <f t="shared" si="48"/>
        <v>0</v>
      </c>
      <c r="CH131" s="24"/>
      <c r="CI131" s="26"/>
      <c r="CJ131" s="46"/>
      <c r="CK131" s="47"/>
      <c r="CL131" s="47"/>
      <c r="CM131" s="47"/>
      <c r="CN131" s="47"/>
      <c r="CO131" s="47"/>
      <c r="CP131" s="47"/>
      <c r="CQ131" s="47"/>
      <c r="CR131" s="47"/>
      <c r="CS131" s="47"/>
      <c r="CT131" s="48">
        <f t="shared" si="39"/>
        <v>0</v>
      </c>
      <c r="CV131" s="24"/>
      <c r="CW131" s="26"/>
      <c r="CX131" s="46"/>
      <c r="CY131" s="47"/>
      <c r="CZ131" s="47"/>
      <c r="DA131" s="47"/>
      <c r="DB131" s="47"/>
      <c r="DC131" s="47"/>
      <c r="DD131" s="47"/>
      <c r="DE131" s="47"/>
      <c r="DF131" s="47"/>
      <c r="DG131" s="47"/>
      <c r="DH131" s="48">
        <f t="shared" si="40"/>
        <v>0</v>
      </c>
      <c r="DJ131" s="24"/>
      <c r="DK131" s="26"/>
      <c r="DL131" s="46"/>
      <c r="DM131" s="47"/>
      <c r="DN131" s="47"/>
      <c r="DO131" s="47"/>
      <c r="DP131" s="47"/>
      <c r="DQ131" s="47"/>
      <c r="DR131" s="47"/>
      <c r="DS131" s="47"/>
      <c r="DT131" s="47"/>
      <c r="DU131" s="47"/>
      <c r="DV131" s="48">
        <f t="shared" si="41"/>
        <v>0</v>
      </c>
      <c r="DX131" s="24"/>
      <c r="DY131" s="26"/>
      <c r="DZ131" s="46"/>
      <c r="EA131" s="47"/>
      <c r="EB131" s="47"/>
      <c r="EC131" s="47"/>
      <c r="ED131" s="47"/>
      <c r="EE131" s="47"/>
      <c r="EF131" s="47"/>
      <c r="EG131" s="47"/>
      <c r="EH131" s="47"/>
      <c r="EI131" s="47"/>
      <c r="EJ131" s="48">
        <f t="shared" si="42"/>
        <v>0</v>
      </c>
      <c r="EL131" s="24"/>
      <c r="EM131" s="26"/>
      <c r="EN131" s="46"/>
      <c r="EO131" s="47"/>
      <c r="EP131" s="47"/>
      <c r="EQ131" s="47"/>
      <c r="ER131" s="47"/>
      <c r="ES131" s="47"/>
      <c r="ET131" s="47"/>
      <c r="EU131" s="47"/>
      <c r="EV131" s="47"/>
      <c r="EW131" s="47"/>
      <c r="EX131" s="48">
        <f t="shared" si="43"/>
        <v>0</v>
      </c>
    </row>
    <row r="132" spans="1:154" ht="15" hidden="1" customHeight="1" x14ac:dyDescent="0.25">
      <c r="A132" s="24"/>
      <c r="B132" s="26"/>
      <c r="C132" s="203"/>
      <c r="D132" s="39">
        <f>C132*(1+Pressupostos!$B$17)</f>
        <v>0</v>
      </c>
      <c r="E132" s="39">
        <f>D132*(1+Pressupostos!$B$18)</f>
        <v>0</v>
      </c>
      <c r="F132" s="39">
        <f>E132*(1+Pressupostos!$B$19)</f>
        <v>0</v>
      </c>
      <c r="G132" s="39">
        <f>F132*(1+Pressupostos!$B$20)</f>
        <v>0</v>
      </c>
      <c r="H132" s="39">
        <f>G132*(1+Pressupostos!$B$21)</f>
        <v>0</v>
      </c>
      <c r="I132" s="39">
        <f>H132*(1+Pressupostos!$B$22)</f>
        <v>0</v>
      </c>
      <c r="J132" s="39">
        <f>I132*(1+Pressupostos!$B$23)</f>
        <v>0</v>
      </c>
      <c r="K132" s="39">
        <f>J132*(1+Pressupostos!$B$24)</f>
        <v>0</v>
      </c>
      <c r="L132" s="39">
        <f>K132*(1+Pressupostos!$B$25)</f>
        <v>0</v>
      </c>
      <c r="M132" s="124">
        <f t="shared" si="44"/>
        <v>0</v>
      </c>
      <c r="AD132" s="24"/>
      <c r="AE132" s="26"/>
      <c r="AF132" s="46"/>
      <c r="AG132" s="47"/>
      <c r="AH132" s="47"/>
      <c r="AI132" s="47"/>
      <c r="AJ132" s="47"/>
      <c r="AK132" s="47"/>
      <c r="AL132" s="47"/>
      <c r="AM132" s="47"/>
      <c r="AN132" s="47"/>
      <c r="AO132" s="47"/>
      <c r="AP132" s="48">
        <f t="shared" si="45"/>
        <v>0</v>
      </c>
      <c r="AR132" s="24"/>
      <c r="AS132" s="26"/>
      <c r="AT132" s="46"/>
      <c r="AU132" s="47"/>
      <c r="AV132" s="47"/>
      <c r="AW132" s="47"/>
      <c r="AX132" s="47"/>
      <c r="AY132" s="47"/>
      <c r="AZ132" s="47"/>
      <c r="BA132" s="47"/>
      <c r="BB132" s="47"/>
      <c r="BC132" s="47"/>
      <c r="BD132" s="48">
        <f t="shared" si="46"/>
        <v>0</v>
      </c>
      <c r="BF132" s="24"/>
      <c r="BG132" s="26"/>
      <c r="BH132" s="46"/>
      <c r="BI132" s="47"/>
      <c r="BJ132" s="47"/>
      <c r="BK132" s="47"/>
      <c r="BL132" s="47"/>
      <c r="BM132" s="47"/>
      <c r="BN132" s="47"/>
      <c r="BO132" s="47"/>
      <c r="BP132" s="47"/>
      <c r="BQ132" s="47"/>
      <c r="BR132" s="48">
        <f t="shared" si="47"/>
        <v>0</v>
      </c>
      <c r="BT132" s="24"/>
      <c r="BU132" s="26"/>
      <c r="BV132" s="46"/>
      <c r="BW132" s="47"/>
      <c r="BX132" s="47"/>
      <c r="BY132" s="47"/>
      <c r="BZ132" s="47"/>
      <c r="CA132" s="47"/>
      <c r="CB132" s="47"/>
      <c r="CC132" s="47"/>
      <c r="CD132" s="47"/>
      <c r="CE132" s="47"/>
      <c r="CF132" s="48">
        <f t="shared" si="48"/>
        <v>0</v>
      </c>
      <c r="CH132" s="24"/>
      <c r="CI132" s="26"/>
      <c r="CJ132" s="46"/>
      <c r="CK132" s="47"/>
      <c r="CL132" s="47"/>
      <c r="CM132" s="47"/>
      <c r="CN132" s="47"/>
      <c r="CO132" s="47"/>
      <c r="CP132" s="47"/>
      <c r="CQ132" s="47"/>
      <c r="CR132" s="47"/>
      <c r="CS132" s="47"/>
      <c r="CT132" s="48">
        <f t="shared" si="39"/>
        <v>0</v>
      </c>
      <c r="CV132" s="24"/>
      <c r="CW132" s="26"/>
      <c r="CX132" s="46"/>
      <c r="CY132" s="47"/>
      <c r="CZ132" s="47"/>
      <c r="DA132" s="47"/>
      <c r="DB132" s="47"/>
      <c r="DC132" s="47"/>
      <c r="DD132" s="47"/>
      <c r="DE132" s="47"/>
      <c r="DF132" s="47"/>
      <c r="DG132" s="47"/>
      <c r="DH132" s="48">
        <f t="shared" si="40"/>
        <v>0</v>
      </c>
      <c r="DJ132" s="24"/>
      <c r="DK132" s="26"/>
      <c r="DL132" s="46"/>
      <c r="DM132" s="47"/>
      <c r="DN132" s="47"/>
      <c r="DO132" s="47"/>
      <c r="DP132" s="47"/>
      <c r="DQ132" s="47"/>
      <c r="DR132" s="47"/>
      <c r="DS132" s="47"/>
      <c r="DT132" s="47"/>
      <c r="DU132" s="47"/>
      <c r="DV132" s="48">
        <f t="shared" si="41"/>
        <v>0</v>
      </c>
      <c r="DX132" s="24"/>
      <c r="DY132" s="26"/>
      <c r="DZ132" s="46"/>
      <c r="EA132" s="47"/>
      <c r="EB132" s="47"/>
      <c r="EC132" s="47"/>
      <c r="ED132" s="47"/>
      <c r="EE132" s="47"/>
      <c r="EF132" s="47"/>
      <c r="EG132" s="47"/>
      <c r="EH132" s="47"/>
      <c r="EI132" s="47"/>
      <c r="EJ132" s="48">
        <f t="shared" si="42"/>
        <v>0</v>
      </c>
      <c r="EL132" s="24"/>
      <c r="EM132" s="26"/>
      <c r="EN132" s="46"/>
      <c r="EO132" s="47"/>
      <c r="EP132" s="47"/>
      <c r="EQ132" s="47"/>
      <c r="ER132" s="47"/>
      <c r="ES132" s="47"/>
      <c r="ET132" s="47"/>
      <c r="EU132" s="47"/>
      <c r="EV132" s="47"/>
      <c r="EW132" s="47"/>
      <c r="EX132" s="48">
        <f t="shared" si="43"/>
        <v>0</v>
      </c>
    </row>
    <row r="133" spans="1:154" ht="15" hidden="1" customHeight="1" x14ac:dyDescent="0.25">
      <c r="A133" s="24"/>
      <c r="B133" s="26"/>
      <c r="C133" s="203"/>
      <c r="D133" s="39">
        <f>C133*(1+Pressupostos!$B$17)</f>
        <v>0</v>
      </c>
      <c r="E133" s="39">
        <f>D133*(1+Pressupostos!$B$18)</f>
        <v>0</v>
      </c>
      <c r="F133" s="39">
        <f>E133*(1+Pressupostos!$B$19)</f>
        <v>0</v>
      </c>
      <c r="G133" s="39">
        <f>F133*(1+Pressupostos!$B$20)</f>
        <v>0</v>
      </c>
      <c r="H133" s="39">
        <f>G133*(1+Pressupostos!$B$21)</f>
        <v>0</v>
      </c>
      <c r="I133" s="39">
        <f>H133*(1+Pressupostos!$B$22)</f>
        <v>0</v>
      </c>
      <c r="J133" s="39">
        <f>I133*(1+Pressupostos!$B$23)</f>
        <v>0</v>
      </c>
      <c r="K133" s="39">
        <f>J133*(1+Pressupostos!$B$24)</f>
        <v>0</v>
      </c>
      <c r="L133" s="39">
        <f>K133*(1+Pressupostos!$B$25)</f>
        <v>0</v>
      </c>
      <c r="M133" s="124">
        <f t="shared" si="44"/>
        <v>0</v>
      </c>
      <c r="AD133" s="24"/>
      <c r="AE133" s="26"/>
      <c r="AF133" s="46"/>
      <c r="AG133" s="47"/>
      <c r="AH133" s="47"/>
      <c r="AI133" s="47"/>
      <c r="AJ133" s="47"/>
      <c r="AK133" s="47"/>
      <c r="AL133" s="47"/>
      <c r="AM133" s="47"/>
      <c r="AN133" s="47"/>
      <c r="AO133" s="47"/>
      <c r="AP133" s="48">
        <f t="shared" si="45"/>
        <v>0</v>
      </c>
      <c r="AR133" s="24"/>
      <c r="AS133" s="26"/>
      <c r="AT133" s="46"/>
      <c r="AU133" s="47"/>
      <c r="AV133" s="47"/>
      <c r="AW133" s="47"/>
      <c r="AX133" s="47"/>
      <c r="AY133" s="47"/>
      <c r="AZ133" s="47"/>
      <c r="BA133" s="47"/>
      <c r="BB133" s="47"/>
      <c r="BC133" s="47"/>
      <c r="BD133" s="48">
        <f t="shared" si="46"/>
        <v>0</v>
      </c>
      <c r="BF133" s="24"/>
      <c r="BG133" s="26"/>
      <c r="BH133" s="46"/>
      <c r="BI133" s="47"/>
      <c r="BJ133" s="47"/>
      <c r="BK133" s="47"/>
      <c r="BL133" s="47"/>
      <c r="BM133" s="47"/>
      <c r="BN133" s="47"/>
      <c r="BO133" s="47"/>
      <c r="BP133" s="47"/>
      <c r="BQ133" s="47"/>
      <c r="BR133" s="48">
        <f t="shared" si="47"/>
        <v>0</v>
      </c>
      <c r="BT133" s="24"/>
      <c r="BU133" s="26"/>
      <c r="BV133" s="46"/>
      <c r="BW133" s="47"/>
      <c r="BX133" s="47"/>
      <c r="BY133" s="47"/>
      <c r="BZ133" s="47"/>
      <c r="CA133" s="47"/>
      <c r="CB133" s="47"/>
      <c r="CC133" s="47"/>
      <c r="CD133" s="47"/>
      <c r="CE133" s="47"/>
      <c r="CF133" s="48">
        <f t="shared" si="48"/>
        <v>0</v>
      </c>
      <c r="CH133" s="24"/>
      <c r="CI133" s="26"/>
      <c r="CJ133" s="46"/>
      <c r="CK133" s="47"/>
      <c r="CL133" s="47"/>
      <c r="CM133" s="47"/>
      <c r="CN133" s="47"/>
      <c r="CO133" s="47"/>
      <c r="CP133" s="47"/>
      <c r="CQ133" s="47"/>
      <c r="CR133" s="47"/>
      <c r="CS133" s="47"/>
      <c r="CT133" s="48">
        <f t="shared" si="39"/>
        <v>0</v>
      </c>
      <c r="CV133" s="24"/>
      <c r="CW133" s="26"/>
      <c r="CX133" s="46"/>
      <c r="CY133" s="47"/>
      <c r="CZ133" s="47"/>
      <c r="DA133" s="47"/>
      <c r="DB133" s="47"/>
      <c r="DC133" s="47"/>
      <c r="DD133" s="47"/>
      <c r="DE133" s="47"/>
      <c r="DF133" s="47"/>
      <c r="DG133" s="47"/>
      <c r="DH133" s="48">
        <f t="shared" si="40"/>
        <v>0</v>
      </c>
      <c r="DJ133" s="24"/>
      <c r="DK133" s="26"/>
      <c r="DL133" s="46"/>
      <c r="DM133" s="47"/>
      <c r="DN133" s="47"/>
      <c r="DO133" s="47"/>
      <c r="DP133" s="47"/>
      <c r="DQ133" s="47"/>
      <c r="DR133" s="47"/>
      <c r="DS133" s="47"/>
      <c r="DT133" s="47"/>
      <c r="DU133" s="47"/>
      <c r="DV133" s="48">
        <f t="shared" si="41"/>
        <v>0</v>
      </c>
      <c r="DX133" s="24"/>
      <c r="DY133" s="26"/>
      <c r="DZ133" s="46"/>
      <c r="EA133" s="47"/>
      <c r="EB133" s="47"/>
      <c r="EC133" s="47"/>
      <c r="ED133" s="47"/>
      <c r="EE133" s="47"/>
      <c r="EF133" s="47"/>
      <c r="EG133" s="47"/>
      <c r="EH133" s="47"/>
      <c r="EI133" s="47"/>
      <c r="EJ133" s="48">
        <f t="shared" si="42"/>
        <v>0</v>
      </c>
      <c r="EL133" s="24"/>
      <c r="EM133" s="26"/>
      <c r="EN133" s="46"/>
      <c r="EO133" s="47"/>
      <c r="EP133" s="47"/>
      <c r="EQ133" s="47"/>
      <c r="ER133" s="47"/>
      <c r="ES133" s="47"/>
      <c r="ET133" s="47"/>
      <c r="EU133" s="47"/>
      <c r="EV133" s="47"/>
      <c r="EW133" s="47"/>
      <c r="EX133" s="48">
        <f t="shared" si="43"/>
        <v>0</v>
      </c>
    </row>
    <row r="134" spans="1:154" ht="15" hidden="1" customHeight="1" x14ac:dyDescent="0.25">
      <c r="A134" s="24"/>
      <c r="B134" s="26"/>
      <c r="C134" s="203"/>
      <c r="D134" s="39">
        <f>C134*(1+Pressupostos!$B$17)</f>
        <v>0</v>
      </c>
      <c r="E134" s="39">
        <f>D134*(1+Pressupostos!$B$18)</f>
        <v>0</v>
      </c>
      <c r="F134" s="39">
        <f>E134*(1+Pressupostos!$B$19)</f>
        <v>0</v>
      </c>
      <c r="G134" s="39">
        <f>F134*(1+Pressupostos!$B$20)</f>
        <v>0</v>
      </c>
      <c r="H134" s="39">
        <f>G134*(1+Pressupostos!$B$21)</f>
        <v>0</v>
      </c>
      <c r="I134" s="39">
        <f>H134*(1+Pressupostos!$B$22)</f>
        <v>0</v>
      </c>
      <c r="J134" s="39">
        <f>I134*(1+Pressupostos!$B$23)</f>
        <v>0</v>
      </c>
      <c r="K134" s="39">
        <f>J134*(1+Pressupostos!$B$24)</f>
        <v>0</v>
      </c>
      <c r="L134" s="39">
        <f>K134*(1+Pressupostos!$B$25)</f>
        <v>0</v>
      </c>
      <c r="M134" s="124">
        <f t="shared" si="44"/>
        <v>0</v>
      </c>
      <c r="AD134" s="24"/>
      <c r="AE134" s="26"/>
      <c r="AF134" s="46"/>
      <c r="AG134" s="47"/>
      <c r="AH134" s="47"/>
      <c r="AI134" s="47"/>
      <c r="AJ134" s="47"/>
      <c r="AK134" s="47"/>
      <c r="AL134" s="47"/>
      <c r="AM134" s="47"/>
      <c r="AN134" s="47"/>
      <c r="AO134" s="47"/>
      <c r="AP134" s="48">
        <f t="shared" si="45"/>
        <v>0</v>
      </c>
      <c r="AR134" s="24"/>
      <c r="AS134" s="26"/>
      <c r="AT134" s="46"/>
      <c r="AU134" s="47"/>
      <c r="AV134" s="47"/>
      <c r="AW134" s="47"/>
      <c r="AX134" s="47"/>
      <c r="AY134" s="47"/>
      <c r="AZ134" s="47"/>
      <c r="BA134" s="47"/>
      <c r="BB134" s="47"/>
      <c r="BC134" s="47"/>
      <c r="BD134" s="48">
        <f t="shared" si="46"/>
        <v>0</v>
      </c>
      <c r="BF134" s="24"/>
      <c r="BG134" s="26"/>
      <c r="BH134" s="46"/>
      <c r="BI134" s="47"/>
      <c r="BJ134" s="47"/>
      <c r="BK134" s="47"/>
      <c r="BL134" s="47"/>
      <c r="BM134" s="47"/>
      <c r="BN134" s="47"/>
      <c r="BO134" s="47"/>
      <c r="BP134" s="47"/>
      <c r="BQ134" s="47"/>
      <c r="BR134" s="48">
        <f t="shared" si="47"/>
        <v>0</v>
      </c>
      <c r="BT134" s="24"/>
      <c r="BU134" s="26"/>
      <c r="BV134" s="46"/>
      <c r="BW134" s="47"/>
      <c r="BX134" s="47"/>
      <c r="BY134" s="47"/>
      <c r="BZ134" s="47"/>
      <c r="CA134" s="47"/>
      <c r="CB134" s="47"/>
      <c r="CC134" s="47"/>
      <c r="CD134" s="47"/>
      <c r="CE134" s="47"/>
      <c r="CF134" s="48">
        <f t="shared" si="48"/>
        <v>0</v>
      </c>
      <c r="CH134" s="24"/>
      <c r="CI134" s="26"/>
      <c r="CJ134" s="46"/>
      <c r="CK134" s="47"/>
      <c r="CL134" s="47"/>
      <c r="CM134" s="47"/>
      <c r="CN134" s="47"/>
      <c r="CO134" s="47"/>
      <c r="CP134" s="47"/>
      <c r="CQ134" s="47"/>
      <c r="CR134" s="47"/>
      <c r="CS134" s="47"/>
      <c r="CT134" s="48">
        <f t="shared" si="39"/>
        <v>0</v>
      </c>
      <c r="CV134" s="24"/>
      <c r="CW134" s="26"/>
      <c r="CX134" s="46"/>
      <c r="CY134" s="47"/>
      <c r="CZ134" s="47"/>
      <c r="DA134" s="47"/>
      <c r="DB134" s="47"/>
      <c r="DC134" s="47"/>
      <c r="DD134" s="47"/>
      <c r="DE134" s="47"/>
      <c r="DF134" s="47"/>
      <c r="DG134" s="47"/>
      <c r="DH134" s="48">
        <f t="shared" si="40"/>
        <v>0</v>
      </c>
      <c r="DJ134" s="24"/>
      <c r="DK134" s="26"/>
      <c r="DL134" s="46"/>
      <c r="DM134" s="47"/>
      <c r="DN134" s="47"/>
      <c r="DO134" s="47"/>
      <c r="DP134" s="47"/>
      <c r="DQ134" s="47"/>
      <c r="DR134" s="47"/>
      <c r="DS134" s="47"/>
      <c r="DT134" s="47"/>
      <c r="DU134" s="47"/>
      <c r="DV134" s="48">
        <f t="shared" si="41"/>
        <v>0</v>
      </c>
      <c r="DX134" s="24"/>
      <c r="DY134" s="26"/>
      <c r="DZ134" s="46"/>
      <c r="EA134" s="47"/>
      <c r="EB134" s="47"/>
      <c r="EC134" s="47"/>
      <c r="ED134" s="47"/>
      <c r="EE134" s="47"/>
      <c r="EF134" s="47"/>
      <c r="EG134" s="47"/>
      <c r="EH134" s="47"/>
      <c r="EI134" s="47"/>
      <c r="EJ134" s="48">
        <f t="shared" si="42"/>
        <v>0</v>
      </c>
      <c r="EL134" s="24"/>
      <c r="EM134" s="26"/>
      <c r="EN134" s="46"/>
      <c r="EO134" s="47"/>
      <c r="EP134" s="47"/>
      <c r="EQ134" s="47"/>
      <c r="ER134" s="47"/>
      <c r="ES134" s="47"/>
      <c r="ET134" s="47"/>
      <c r="EU134" s="47"/>
      <c r="EV134" s="47"/>
      <c r="EW134" s="47"/>
      <c r="EX134" s="48">
        <f t="shared" si="43"/>
        <v>0</v>
      </c>
    </row>
    <row r="135" spans="1:154" ht="15" hidden="1" customHeight="1" x14ac:dyDescent="0.25">
      <c r="A135" s="24"/>
      <c r="B135" s="26"/>
      <c r="C135" s="203"/>
      <c r="D135" s="39">
        <f>C135*(1+Pressupostos!$B$17)</f>
        <v>0</v>
      </c>
      <c r="E135" s="39">
        <f>D135*(1+Pressupostos!$B$18)</f>
        <v>0</v>
      </c>
      <c r="F135" s="39">
        <f>E135*(1+Pressupostos!$B$19)</f>
        <v>0</v>
      </c>
      <c r="G135" s="39">
        <f>F135*(1+Pressupostos!$B$20)</f>
        <v>0</v>
      </c>
      <c r="H135" s="39">
        <f>G135*(1+Pressupostos!$B$21)</f>
        <v>0</v>
      </c>
      <c r="I135" s="39">
        <f>H135*(1+Pressupostos!$B$22)</f>
        <v>0</v>
      </c>
      <c r="J135" s="39">
        <f>I135*(1+Pressupostos!$B$23)</f>
        <v>0</v>
      </c>
      <c r="K135" s="39">
        <f>J135*(1+Pressupostos!$B$24)</f>
        <v>0</v>
      </c>
      <c r="L135" s="39">
        <f>K135*(1+Pressupostos!$B$25)</f>
        <v>0</v>
      </c>
      <c r="M135" s="124">
        <f t="shared" si="44"/>
        <v>0</v>
      </c>
      <c r="AD135" s="24"/>
      <c r="AE135" s="26"/>
      <c r="AF135" s="46"/>
      <c r="AG135" s="47"/>
      <c r="AH135" s="47"/>
      <c r="AI135" s="47"/>
      <c r="AJ135" s="47"/>
      <c r="AK135" s="47"/>
      <c r="AL135" s="47"/>
      <c r="AM135" s="47"/>
      <c r="AN135" s="47"/>
      <c r="AO135" s="47"/>
      <c r="AP135" s="48">
        <f t="shared" si="45"/>
        <v>0</v>
      </c>
      <c r="AR135" s="24"/>
      <c r="AS135" s="26"/>
      <c r="AT135" s="46"/>
      <c r="AU135" s="47"/>
      <c r="AV135" s="47"/>
      <c r="AW135" s="47"/>
      <c r="AX135" s="47"/>
      <c r="AY135" s="47"/>
      <c r="AZ135" s="47"/>
      <c r="BA135" s="47"/>
      <c r="BB135" s="47"/>
      <c r="BC135" s="47"/>
      <c r="BD135" s="48">
        <f t="shared" si="46"/>
        <v>0</v>
      </c>
      <c r="BF135" s="24"/>
      <c r="BG135" s="26"/>
      <c r="BH135" s="46"/>
      <c r="BI135" s="47"/>
      <c r="BJ135" s="47"/>
      <c r="BK135" s="47"/>
      <c r="BL135" s="47"/>
      <c r="BM135" s="47"/>
      <c r="BN135" s="47"/>
      <c r="BO135" s="47"/>
      <c r="BP135" s="47"/>
      <c r="BQ135" s="47"/>
      <c r="BR135" s="48">
        <f t="shared" si="47"/>
        <v>0</v>
      </c>
      <c r="BT135" s="24"/>
      <c r="BU135" s="26"/>
      <c r="BV135" s="46"/>
      <c r="BW135" s="47"/>
      <c r="BX135" s="47"/>
      <c r="BY135" s="47"/>
      <c r="BZ135" s="47"/>
      <c r="CA135" s="47"/>
      <c r="CB135" s="47"/>
      <c r="CC135" s="47"/>
      <c r="CD135" s="47"/>
      <c r="CE135" s="47"/>
      <c r="CF135" s="48">
        <f t="shared" si="48"/>
        <v>0</v>
      </c>
      <c r="CH135" s="24"/>
      <c r="CI135" s="26"/>
      <c r="CJ135" s="46"/>
      <c r="CK135" s="47"/>
      <c r="CL135" s="47"/>
      <c r="CM135" s="47"/>
      <c r="CN135" s="47"/>
      <c r="CO135" s="47"/>
      <c r="CP135" s="47"/>
      <c r="CQ135" s="47"/>
      <c r="CR135" s="47"/>
      <c r="CS135" s="47"/>
      <c r="CT135" s="48">
        <f t="shared" si="39"/>
        <v>0</v>
      </c>
      <c r="CV135" s="24"/>
      <c r="CW135" s="26"/>
      <c r="CX135" s="46"/>
      <c r="CY135" s="47"/>
      <c r="CZ135" s="47"/>
      <c r="DA135" s="47"/>
      <c r="DB135" s="47"/>
      <c r="DC135" s="47"/>
      <c r="DD135" s="47"/>
      <c r="DE135" s="47"/>
      <c r="DF135" s="47"/>
      <c r="DG135" s="47"/>
      <c r="DH135" s="48">
        <f t="shared" si="40"/>
        <v>0</v>
      </c>
      <c r="DJ135" s="24"/>
      <c r="DK135" s="26"/>
      <c r="DL135" s="46"/>
      <c r="DM135" s="47"/>
      <c r="DN135" s="47"/>
      <c r="DO135" s="47"/>
      <c r="DP135" s="47"/>
      <c r="DQ135" s="47"/>
      <c r="DR135" s="47"/>
      <c r="DS135" s="47"/>
      <c r="DT135" s="47"/>
      <c r="DU135" s="47"/>
      <c r="DV135" s="48">
        <f t="shared" si="41"/>
        <v>0</v>
      </c>
      <c r="DX135" s="24"/>
      <c r="DY135" s="26"/>
      <c r="DZ135" s="46"/>
      <c r="EA135" s="47"/>
      <c r="EB135" s="47"/>
      <c r="EC135" s="47"/>
      <c r="ED135" s="47"/>
      <c r="EE135" s="47"/>
      <c r="EF135" s="47"/>
      <c r="EG135" s="47"/>
      <c r="EH135" s="47"/>
      <c r="EI135" s="47"/>
      <c r="EJ135" s="48">
        <f t="shared" si="42"/>
        <v>0</v>
      </c>
      <c r="EL135" s="24"/>
      <c r="EM135" s="26"/>
      <c r="EN135" s="46"/>
      <c r="EO135" s="47"/>
      <c r="EP135" s="47"/>
      <c r="EQ135" s="47"/>
      <c r="ER135" s="47"/>
      <c r="ES135" s="47"/>
      <c r="ET135" s="47"/>
      <c r="EU135" s="47"/>
      <c r="EV135" s="47"/>
      <c r="EW135" s="47"/>
      <c r="EX135" s="48">
        <f t="shared" si="43"/>
        <v>0</v>
      </c>
    </row>
    <row r="136" spans="1:154" ht="15.75" hidden="1" customHeight="1" thickBot="1" x14ac:dyDescent="0.3">
      <c r="A136" s="24"/>
      <c r="B136" s="26"/>
      <c r="C136" s="203"/>
      <c r="D136" s="39">
        <f>C136*(1+Pressupostos!$B$17)</f>
        <v>0</v>
      </c>
      <c r="E136" s="39">
        <f>D136*(1+Pressupostos!$B$18)</f>
        <v>0</v>
      </c>
      <c r="F136" s="39">
        <f>E136*(1+Pressupostos!$B$19)</f>
        <v>0</v>
      </c>
      <c r="G136" s="39">
        <f>F136*(1+Pressupostos!$B$20)</f>
        <v>0</v>
      </c>
      <c r="H136" s="39">
        <f>G136*(1+Pressupostos!$B$21)</f>
        <v>0</v>
      </c>
      <c r="I136" s="39">
        <f>H136*(1+Pressupostos!$B$22)</f>
        <v>0</v>
      </c>
      <c r="J136" s="39">
        <f>I136*(1+Pressupostos!$B$23)</f>
        <v>0</v>
      </c>
      <c r="K136" s="39">
        <f>J136*(1+Pressupostos!$B$24)</f>
        <v>0</v>
      </c>
      <c r="L136" s="39">
        <f>K136*(1+Pressupostos!$B$25)</f>
        <v>0</v>
      </c>
      <c r="M136" s="124">
        <f t="shared" si="44"/>
        <v>0</v>
      </c>
      <c r="AD136" s="35"/>
      <c r="AE136" s="38"/>
      <c r="AF136" s="49"/>
      <c r="AG136" s="50"/>
      <c r="AH136" s="50"/>
      <c r="AI136" s="50"/>
      <c r="AJ136" s="50"/>
      <c r="AK136" s="50"/>
      <c r="AL136" s="50"/>
      <c r="AM136" s="50"/>
      <c r="AN136" s="50"/>
      <c r="AO136" s="50"/>
      <c r="AP136" s="51">
        <f t="shared" si="45"/>
        <v>0</v>
      </c>
      <c r="AR136" s="35"/>
      <c r="AS136" s="38"/>
      <c r="AT136" s="49"/>
      <c r="AU136" s="50"/>
      <c r="AV136" s="50"/>
      <c r="AW136" s="50"/>
      <c r="AX136" s="50"/>
      <c r="AY136" s="50"/>
      <c r="AZ136" s="50"/>
      <c r="BA136" s="50"/>
      <c r="BB136" s="50"/>
      <c r="BC136" s="50"/>
      <c r="BD136" s="51">
        <f t="shared" si="46"/>
        <v>0</v>
      </c>
      <c r="BF136" s="35"/>
      <c r="BG136" s="38"/>
      <c r="BH136" s="49"/>
      <c r="BI136" s="50"/>
      <c r="BJ136" s="50"/>
      <c r="BK136" s="50"/>
      <c r="BL136" s="50"/>
      <c r="BM136" s="50"/>
      <c r="BN136" s="50"/>
      <c r="BO136" s="50"/>
      <c r="BP136" s="50"/>
      <c r="BQ136" s="50"/>
      <c r="BR136" s="51">
        <f t="shared" si="47"/>
        <v>0</v>
      </c>
      <c r="BT136" s="35"/>
      <c r="BU136" s="38"/>
      <c r="BV136" s="49"/>
      <c r="BW136" s="50"/>
      <c r="BX136" s="50"/>
      <c r="BY136" s="50"/>
      <c r="BZ136" s="50"/>
      <c r="CA136" s="50"/>
      <c r="CB136" s="50"/>
      <c r="CC136" s="50"/>
      <c r="CD136" s="50"/>
      <c r="CE136" s="50"/>
      <c r="CF136" s="51">
        <f t="shared" si="48"/>
        <v>0</v>
      </c>
      <c r="CH136" s="35"/>
      <c r="CI136" s="38"/>
      <c r="CJ136" s="49"/>
      <c r="CK136" s="50"/>
      <c r="CL136" s="50"/>
      <c r="CM136" s="50"/>
      <c r="CN136" s="50"/>
      <c r="CO136" s="50"/>
      <c r="CP136" s="50"/>
      <c r="CQ136" s="50"/>
      <c r="CR136" s="50"/>
      <c r="CS136" s="50"/>
      <c r="CT136" s="51">
        <f t="shared" si="39"/>
        <v>0</v>
      </c>
      <c r="CV136" s="35"/>
      <c r="CW136" s="38"/>
      <c r="CX136" s="49"/>
      <c r="CY136" s="50"/>
      <c r="CZ136" s="50"/>
      <c r="DA136" s="50"/>
      <c r="DB136" s="50"/>
      <c r="DC136" s="50"/>
      <c r="DD136" s="50"/>
      <c r="DE136" s="50"/>
      <c r="DF136" s="50"/>
      <c r="DG136" s="50"/>
      <c r="DH136" s="51">
        <f t="shared" si="40"/>
        <v>0</v>
      </c>
      <c r="DJ136" s="35"/>
      <c r="DK136" s="38"/>
      <c r="DL136" s="49"/>
      <c r="DM136" s="50"/>
      <c r="DN136" s="50"/>
      <c r="DO136" s="50"/>
      <c r="DP136" s="50"/>
      <c r="DQ136" s="50"/>
      <c r="DR136" s="50"/>
      <c r="DS136" s="50"/>
      <c r="DT136" s="50"/>
      <c r="DU136" s="50"/>
      <c r="DV136" s="51">
        <f t="shared" si="41"/>
        <v>0</v>
      </c>
      <c r="DX136" s="35"/>
      <c r="DY136" s="38"/>
      <c r="DZ136" s="49"/>
      <c r="EA136" s="50"/>
      <c r="EB136" s="50"/>
      <c r="EC136" s="50"/>
      <c r="ED136" s="50"/>
      <c r="EE136" s="50"/>
      <c r="EF136" s="50"/>
      <c r="EG136" s="50"/>
      <c r="EH136" s="50"/>
      <c r="EI136" s="50"/>
      <c r="EJ136" s="51">
        <f t="shared" si="42"/>
        <v>0</v>
      </c>
      <c r="EL136" s="35"/>
      <c r="EM136" s="38"/>
      <c r="EN136" s="49"/>
      <c r="EO136" s="50"/>
      <c r="EP136" s="50"/>
      <c r="EQ136" s="50"/>
      <c r="ER136" s="50"/>
      <c r="ES136" s="50"/>
      <c r="ET136" s="50"/>
      <c r="EU136" s="50"/>
      <c r="EV136" s="50"/>
      <c r="EW136" s="50"/>
      <c r="EX136" s="51">
        <f t="shared" si="43"/>
        <v>0</v>
      </c>
    </row>
    <row r="137" spans="1:154" ht="15" hidden="1" customHeight="1" x14ac:dyDescent="0.25">
      <c r="A137" s="24"/>
      <c r="B137" s="26"/>
      <c r="C137" s="203"/>
      <c r="D137" s="39">
        <f>C137*(1+Pressupostos!$B$17)</f>
        <v>0</v>
      </c>
      <c r="E137" s="39">
        <f>D137*(1+Pressupostos!$B$18)</f>
        <v>0</v>
      </c>
      <c r="F137" s="39">
        <f>E137*(1+Pressupostos!$B$19)</f>
        <v>0</v>
      </c>
      <c r="G137" s="39">
        <f>F137*(1+Pressupostos!$B$20)</f>
        <v>0</v>
      </c>
      <c r="H137" s="39">
        <f>G137*(1+Pressupostos!$B$21)</f>
        <v>0</v>
      </c>
      <c r="I137" s="39">
        <f>H137*(1+Pressupostos!$B$22)</f>
        <v>0</v>
      </c>
      <c r="J137" s="39">
        <f>I137*(1+Pressupostos!$B$23)</f>
        <v>0</v>
      </c>
      <c r="K137" s="39">
        <f>J137*(1+Pressupostos!$B$24)</f>
        <v>0</v>
      </c>
      <c r="L137" s="39">
        <f>K137*(1+Pressupostos!$B$25)</f>
        <v>0</v>
      </c>
      <c r="M137" s="124">
        <f t="shared" si="44"/>
        <v>0</v>
      </c>
      <c r="AD137" s="24"/>
      <c r="AE137" s="26"/>
      <c r="AF137" s="46"/>
      <c r="AG137" s="47"/>
      <c r="AH137" s="47"/>
      <c r="AI137" s="47"/>
      <c r="AJ137" s="47"/>
      <c r="AK137" s="47"/>
      <c r="AL137" s="47"/>
      <c r="AM137" s="47"/>
      <c r="AN137" s="47"/>
      <c r="AO137" s="47"/>
      <c r="AP137" s="48">
        <f t="shared" si="45"/>
        <v>0</v>
      </c>
      <c r="AR137" s="24"/>
      <c r="AS137" s="26"/>
      <c r="AT137" s="46"/>
      <c r="AU137" s="47"/>
      <c r="AV137" s="47"/>
      <c r="AW137" s="47"/>
      <c r="AX137" s="47"/>
      <c r="AY137" s="47"/>
      <c r="AZ137" s="47"/>
      <c r="BA137" s="47"/>
      <c r="BB137" s="47"/>
      <c r="BC137" s="47"/>
      <c r="BD137" s="48">
        <f t="shared" si="46"/>
        <v>0</v>
      </c>
      <c r="BF137" s="24"/>
      <c r="BG137" s="26"/>
      <c r="BH137" s="46"/>
      <c r="BI137" s="47"/>
      <c r="BJ137" s="47"/>
      <c r="BK137" s="47"/>
      <c r="BL137" s="47"/>
      <c r="BM137" s="47"/>
      <c r="BN137" s="47"/>
      <c r="BO137" s="47"/>
      <c r="BP137" s="47"/>
      <c r="BQ137" s="47"/>
      <c r="BR137" s="48">
        <f t="shared" si="47"/>
        <v>0</v>
      </c>
      <c r="BT137" s="24"/>
      <c r="BU137" s="26"/>
      <c r="BV137" s="46"/>
      <c r="BW137" s="47"/>
      <c r="BX137" s="47"/>
      <c r="BY137" s="47"/>
      <c r="BZ137" s="47"/>
      <c r="CA137" s="47"/>
      <c r="CB137" s="47"/>
      <c r="CC137" s="47"/>
      <c r="CD137" s="47"/>
      <c r="CE137" s="47"/>
      <c r="CF137" s="48">
        <f t="shared" si="48"/>
        <v>0</v>
      </c>
      <c r="CH137" s="24"/>
      <c r="CI137" s="26"/>
      <c r="CJ137" s="46"/>
      <c r="CK137" s="47"/>
      <c r="CL137" s="47"/>
      <c r="CM137" s="47"/>
      <c r="CN137" s="47"/>
      <c r="CO137" s="47"/>
      <c r="CP137" s="47"/>
      <c r="CQ137" s="47"/>
      <c r="CR137" s="47"/>
      <c r="CS137" s="47"/>
      <c r="CT137" s="48">
        <f t="shared" si="39"/>
        <v>0</v>
      </c>
      <c r="CV137" s="24"/>
      <c r="CW137" s="26"/>
      <c r="CX137" s="46"/>
      <c r="CY137" s="47"/>
      <c r="CZ137" s="47"/>
      <c r="DA137" s="47"/>
      <c r="DB137" s="47"/>
      <c r="DC137" s="47"/>
      <c r="DD137" s="47"/>
      <c r="DE137" s="47"/>
      <c r="DF137" s="47"/>
      <c r="DG137" s="47"/>
      <c r="DH137" s="48">
        <f t="shared" si="40"/>
        <v>0</v>
      </c>
      <c r="DJ137" s="24"/>
      <c r="DK137" s="26"/>
      <c r="DL137" s="46"/>
      <c r="DM137" s="47"/>
      <c r="DN137" s="47"/>
      <c r="DO137" s="47"/>
      <c r="DP137" s="47"/>
      <c r="DQ137" s="47"/>
      <c r="DR137" s="47"/>
      <c r="DS137" s="47"/>
      <c r="DT137" s="47"/>
      <c r="DU137" s="47"/>
      <c r="DV137" s="48">
        <f t="shared" si="41"/>
        <v>0</v>
      </c>
      <c r="DX137" s="24"/>
      <c r="DY137" s="26"/>
      <c r="DZ137" s="46"/>
      <c r="EA137" s="47"/>
      <c r="EB137" s="47"/>
      <c r="EC137" s="47"/>
      <c r="ED137" s="47"/>
      <c r="EE137" s="47"/>
      <c r="EF137" s="47"/>
      <c r="EG137" s="47"/>
      <c r="EH137" s="47"/>
      <c r="EI137" s="47"/>
      <c r="EJ137" s="48">
        <f t="shared" si="42"/>
        <v>0</v>
      </c>
      <c r="EL137" s="24"/>
      <c r="EM137" s="26"/>
      <c r="EN137" s="46"/>
      <c r="EO137" s="47"/>
      <c r="EP137" s="47"/>
      <c r="EQ137" s="47"/>
      <c r="ER137" s="47"/>
      <c r="ES137" s="47"/>
      <c r="ET137" s="47"/>
      <c r="EU137" s="47"/>
      <c r="EV137" s="47"/>
      <c r="EW137" s="47"/>
      <c r="EX137" s="48">
        <f t="shared" si="43"/>
        <v>0</v>
      </c>
    </row>
    <row r="138" spans="1:154" ht="15" hidden="1" customHeight="1" x14ac:dyDescent="0.25">
      <c r="A138" s="24"/>
      <c r="B138" s="26"/>
      <c r="C138" s="203"/>
      <c r="D138" s="39">
        <f>C138*(1+Pressupostos!$B$17)</f>
        <v>0</v>
      </c>
      <c r="E138" s="39">
        <f>D138*(1+Pressupostos!$B$18)</f>
        <v>0</v>
      </c>
      <c r="F138" s="39">
        <f>E138*(1+Pressupostos!$B$19)</f>
        <v>0</v>
      </c>
      <c r="G138" s="39">
        <f>F138*(1+Pressupostos!$B$20)</f>
        <v>0</v>
      </c>
      <c r="H138" s="39">
        <f>G138*(1+Pressupostos!$B$21)</f>
        <v>0</v>
      </c>
      <c r="I138" s="39">
        <f>H138*(1+Pressupostos!$B$22)</f>
        <v>0</v>
      </c>
      <c r="J138" s="39">
        <f>I138*(1+Pressupostos!$B$23)</f>
        <v>0</v>
      </c>
      <c r="K138" s="39">
        <f>J138*(1+Pressupostos!$B$24)</f>
        <v>0</v>
      </c>
      <c r="L138" s="39">
        <f>K138*(1+Pressupostos!$B$25)</f>
        <v>0</v>
      </c>
      <c r="M138" s="124">
        <f t="shared" si="44"/>
        <v>0</v>
      </c>
      <c r="AD138" s="24"/>
      <c r="AE138" s="26"/>
      <c r="AF138" s="46"/>
      <c r="AG138" s="47"/>
      <c r="AH138" s="47"/>
      <c r="AI138" s="47"/>
      <c r="AJ138" s="47"/>
      <c r="AK138" s="47"/>
      <c r="AL138" s="47"/>
      <c r="AM138" s="47"/>
      <c r="AN138" s="47"/>
      <c r="AO138" s="47"/>
      <c r="AP138" s="48">
        <f t="shared" si="45"/>
        <v>0</v>
      </c>
      <c r="AR138" s="24"/>
      <c r="AS138" s="26"/>
      <c r="AT138" s="46"/>
      <c r="AU138" s="47"/>
      <c r="AV138" s="47"/>
      <c r="AW138" s="47"/>
      <c r="AX138" s="47"/>
      <c r="AY138" s="47"/>
      <c r="AZ138" s="47"/>
      <c r="BA138" s="47"/>
      <c r="BB138" s="47"/>
      <c r="BC138" s="47"/>
      <c r="BD138" s="48">
        <f t="shared" si="46"/>
        <v>0</v>
      </c>
      <c r="BF138" s="24"/>
      <c r="BG138" s="26"/>
      <c r="BH138" s="46"/>
      <c r="BI138" s="47"/>
      <c r="BJ138" s="47"/>
      <c r="BK138" s="47"/>
      <c r="BL138" s="47"/>
      <c r="BM138" s="47"/>
      <c r="BN138" s="47"/>
      <c r="BO138" s="47"/>
      <c r="BP138" s="47"/>
      <c r="BQ138" s="47"/>
      <c r="BR138" s="48">
        <f t="shared" si="47"/>
        <v>0</v>
      </c>
      <c r="BT138" s="24"/>
      <c r="BU138" s="26"/>
      <c r="BV138" s="46"/>
      <c r="BW138" s="47"/>
      <c r="BX138" s="47"/>
      <c r="BY138" s="47"/>
      <c r="BZ138" s="47"/>
      <c r="CA138" s="47"/>
      <c r="CB138" s="47"/>
      <c r="CC138" s="47"/>
      <c r="CD138" s="47"/>
      <c r="CE138" s="47"/>
      <c r="CF138" s="48">
        <f t="shared" si="48"/>
        <v>0</v>
      </c>
      <c r="CH138" s="24"/>
      <c r="CI138" s="26"/>
      <c r="CJ138" s="46"/>
      <c r="CK138" s="47"/>
      <c r="CL138" s="47"/>
      <c r="CM138" s="47"/>
      <c r="CN138" s="47"/>
      <c r="CO138" s="47"/>
      <c r="CP138" s="47"/>
      <c r="CQ138" s="47"/>
      <c r="CR138" s="47"/>
      <c r="CS138" s="47"/>
      <c r="CT138" s="48">
        <f t="shared" si="39"/>
        <v>0</v>
      </c>
      <c r="CV138" s="24"/>
      <c r="CW138" s="26"/>
      <c r="CX138" s="46"/>
      <c r="CY138" s="47"/>
      <c r="CZ138" s="47"/>
      <c r="DA138" s="47"/>
      <c r="DB138" s="47"/>
      <c r="DC138" s="47"/>
      <c r="DD138" s="47"/>
      <c r="DE138" s="47"/>
      <c r="DF138" s="47"/>
      <c r="DG138" s="47"/>
      <c r="DH138" s="48">
        <f t="shared" si="40"/>
        <v>0</v>
      </c>
      <c r="DJ138" s="24"/>
      <c r="DK138" s="26"/>
      <c r="DL138" s="46"/>
      <c r="DM138" s="47"/>
      <c r="DN138" s="47"/>
      <c r="DO138" s="47"/>
      <c r="DP138" s="47"/>
      <c r="DQ138" s="47"/>
      <c r="DR138" s="47"/>
      <c r="DS138" s="47"/>
      <c r="DT138" s="47"/>
      <c r="DU138" s="47"/>
      <c r="DV138" s="48">
        <f t="shared" si="41"/>
        <v>0</v>
      </c>
      <c r="DX138" s="24"/>
      <c r="DY138" s="26"/>
      <c r="DZ138" s="46"/>
      <c r="EA138" s="47"/>
      <c r="EB138" s="47"/>
      <c r="EC138" s="47"/>
      <c r="ED138" s="47"/>
      <c r="EE138" s="47"/>
      <c r="EF138" s="47"/>
      <c r="EG138" s="47"/>
      <c r="EH138" s="47"/>
      <c r="EI138" s="47"/>
      <c r="EJ138" s="48">
        <f t="shared" si="42"/>
        <v>0</v>
      </c>
      <c r="EL138" s="24"/>
      <c r="EM138" s="26"/>
      <c r="EN138" s="46"/>
      <c r="EO138" s="47"/>
      <c r="EP138" s="47"/>
      <c r="EQ138" s="47"/>
      <c r="ER138" s="47"/>
      <c r="ES138" s="47"/>
      <c r="ET138" s="47"/>
      <c r="EU138" s="47"/>
      <c r="EV138" s="47"/>
      <c r="EW138" s="47"/>
      <c r="EX138" s="48">
        <f t="shared" si="43"/>
        <v>0</v>
      </c>
    </row>
    <row r="139" spans="1:154" ht="15" hidden="1" customHeight="1" x14ac:dyDescent="0.25">
      <c r="A139" s="24"/>
      <c r="B139" s="26"/>
      <c r="C139" s="203"/>
      <c r="D139" s="39">
        <f>C139*(1+Pressupostos!$B$17)</f>
        <v>0</v>
      </c>
      <c r="E139" s="39">
        <f>D139*(1+Pressupostos!$B$18)</f>
        <v>0</v>
      </c>
      <c r="F139" s="39">
        <f>E139*(1+Pressupostos!$B$19)</f>
        <v>0</v>
      </c>
      <c r="G139" s="39">
        <f>F139*(1+Pressupostos!$B$20)</f>
        <v>0</v>
      </c>
      <c r="H139" s="39">
        <f>G139*(1+Pressupostos!$B$21)</f>
        <v>0</v>
      </c>
      <c r="I139" s="39">
        <f>H139*(1+Pressupostos!$B$22)</f>
        <v>0</v>
      </c>
      <c r="J139" s="39">
        <f>I139*(1+Pressupostos!$B$23)</f>
        <v>0</v>
      </c>
      <c r="K139" s="39">
        <f>J139*(1+Pressupostos!$B$24)</f>
        <v>0</v>
      </c>
      <c r="L139" s="39">
        <f>K139*(1+Pressupostos!$B$25)</f>
        <v>0</v>
      </c>
      <c r="M139" s="124">
        <f t="shared" si="44"/>
        <v>0</v>
      </c>
      <c r="AD139" s="24"/>
      <c r="AE139" s="26"/>
      <c r="AF139" s="46"/>
      <c r="AG139" s="47"/>
      <c r="AH139" s="47"/>
      <c r="AI139" s="47"/>
      <c r="AJ139" s="47"/>
      <c r="AK139" s="47"/>
      <c r="AL139" s="47"/>
      <c r="AM139" s="47"/>
      <c r="AN139" s="47"/>
      <c r="AO139" s="47"/>
      <c r="AP139" s="48">
        <f t="shared" si="45"/>
        <v>0</v>
      </c>
      <c r="AR139" s="24"/>
      <c r="AS139" s="26"/>
      <c r="AT139" s="46"/>
      <c r="AU139" s="47"/>
      <c r="AV139" s="47"/>
      <c r="AW139" s="47"/>
      <c r="AX139" s="47"/>
      <c r="AY139" s="47"/>
      <c r="AZ139" s="47"/>
      <c r="BA139" s="47"/>
      <c r="BB139" s="47"/>
      <c r="BC139" s="47"/>
      <c r="BD139" s="48">
        <f t="shared" si="46"/>
        <v>0</v>
      </c>
      <c r="BF139" s="24"/>
      <c r="BG139" s="26"/>
      <c r="BH139" s="46"/>
      <c r="BI139" s="47"/>
      <c r="BJ139" s="47"/>
      <c r="BK139" s="47"/>
      <c r="BL139" s="47"/>
      <c r="BM139" s="47"/>
      <c r="BN139" s="47"/>
      <c r="BO139" s="47"/>
      <c r="BP139" s="47"/>
      <c r="BQ139" s="47"/>
      <c r="BR139" s="48">
        <f t="shared" si="47"/>
        <v>0</v>
      </c>
      <c r="BT139" s="24"/>
      <c r="BU139" s="26"/>
      <c r="BV139" s="46"/>
      <c r="BW139" s="47"/>
      <c r="BX139" s="47"/>
      <c r="BY139" s="47"/>
      <c r="BZ139" s="47"/>
      <c r="CA139" s="47"/>
      <c r="CB139" s="47"/>
      <c r="CC139" s="47"/>
      <c r="CD139" s="47"/>
      <c r="CE139" s="47"/>
      <c r="CF139" s="48">
        <f t="shared" si="48"/>
        <v>0</v>
      </c>
      <c r="CH139" s="24"/>
      <c r="CI139" s="26"/>
      <c r="CJ139" s="46"/>
      <c r="CK139" s="47"/>
      <c r="CL139" s="47"/>
      <c r="CM139" s="47"/>
      <c r="CN139" s="47"/>
      <c r="CO139" s="47"/>
      <c r="CP139" s="47"/>
      <c r="CQ139" s="47"/>
      <c r="CR139" s="47"/>
      <c r="CS139" s="47"/>
      <c r="CT139" s="48">
        <f t="shared" si="39"/>
        <v>0</v>
      </c>
      <c r="CV139" s="24"/>
      <c r="CW139" s="26"/>
      <c r="CX139" s="46"/>
      <c r="CY139" s="47"/>
      <c r="CZ139" s="47"/>
      <c r="DA139" s="47"/>
      <c r="DB139" s="47"/>
      <c r="DC139" s="47"/>
      <c r="DD139" s="47"/>
      <c r="DE139" s="47"/>
      <c r="DF139" s="47"/>
      <c r="DG139" s="47"/>
      <c r="DH139" s="48">
        <f t="shared" si="40"/>
        <v>0</v>
      </c>
      <c r="DJ139" s="24"/>
      <c r="DK139" s="26"/>
      <c r="DL139" s="46"/>
      <c r="DM139" s="47"/>
      <c r="DN139" s="47"/>
      <c r="DO139" s="47"/>
      <c r="DP139" s="47"/>
      <c r="DQ139" s="47"/>
      <c r="DR139" s="47"/>
      <c r="DS139" s="47"/>
      <c r="DT139" s="47"/>
      <c r="DU139" s="47"/>
      <c r="DV139" s="48">
        <f t="shared" si="41"/>
        <v>0</v>
      </c>
      <c r="DX139" s="24"/>
      <c r="DY139" s="26"/>
      <c r="DZ139" s="46"/>
      <c r="EA139" s="47"/>
      <c r="EB139" s="47"/>
      <c r="EC139" s="47"/>
      <c r="ED139" s="47"/>
      <c r="EE139" s="47"/>
      <c r="EF139" s="47"/>
      <c r="EG139" s="47"/>
      <c r="EH139" s="47"/>
      <c r="EI139" s="47"/>
      <c r="EJ139" s="48">
        <f t="shared" si="42"/>
        <v>0</v>
      </c>
      <c r="EL139" s="24"/>
      <c r="EM139" s="26"/>
      <c r="EN139" s="46"/>
      <c r="EO139" s="47"/>
      <c r="EP139" s="47"/>
      <c r="EQ139" s="47"/>
      <c r="ER139" s="47"/>
      <c r="ES139" s="47"/>
      <c r="ET139" s="47"/>
      <c r="EU139" s="47"/>
      <c r="EV139" s="47"/>
      <c r="EW139" s="47"/>
      <c r="EX139" s="48">
        <f t="shared" si="43"/>
        <v>0</v>
      </c>
    </row>
    <row r="140" spans="1:154" ht="15" hidden="1" customHeight="1" x14ac:dyDescent="0.25">
      <c r="A140" s="24"/>
      <c r="B140" s="26"/>
      <c r="C140" s="203"/>
      <c r="D140" s="39">
        <f>C140*(1+Pressupostos!$B$17)</f>
        <v>0</v>
      </c>
      <c r="E140" s="39">
        <f>D140*(1+Pressupostos!$B$18)</f>
        <v>0</v>
      </c>
      <c r="F140" s="39">
        <f>E140*(1+Pressupostos!$B$19)</f>
        <v>0</v>
      </c>
      <c r="G140" s="39">
        <f>F140*(1+Pressupostos!$B$20)</f>
        <v>0</v>
      </c>
      <c r="H140" s="39">
        <f>G140*(1+Pressupostos!$B$21)</f>
        <v>0</v>
      </c>
      <c r="I140" s="39">
        <f>H140*(1+Pressupostos!$B$22)</f>
        <v>0</v>
      </c>
      <c r="J140" s="39">
        <f>I140*(1+Pressupostos!$B$23)</f>
        <v>0</v>
      </c>
      <c r="K140" s="39">
        <f>J140*(1+Pressupostos!$B$24)</f>
        <v>0</v>
      </c>
      <c r="L140" s="39">
        <f>K140*(1+Pressupostos!$B$25)</f>
        <v>0</v>
      </c>
      <c r="M140" s="124">
        <f t="shared" si="44"/>
        <v>0</v>
      </c>
      <c r="AD140" s="24"/>
      <c r="AE140" s="26"/>
      <c r="AF140" s="46"/>
      <c r="AG140" s="47"/>
      <c r="AH140" s="47"/>
      <c r="AI140" s="47"/>
      <c r="AJ140" s="47"/>
      <c r="AK140" s="47"/>
      <c r="AL140" s="47"/>
      <c r="AM140" s="47"/>
      <c r="AN140" s="47"/>
      <c r="AO140" s="47"/>
      <c r="AP140" s="48">
        <f t="shared" si="45"/>
        <v>0</v>
      </c>
      <c r="AR140" s="24"/>
      <c r="AS140" s="26"/>
      <c r="AT140" s="46"/>
      <c r="AU140" s="47"/>
      <c r="AV140" s="47"/>
      <c r="AW140" s="47"/>
      <c r="AX140" s="47"/>
      <c r="AY140" s="47"/>
      <c r="AZ140" s="47"/>
      <c r="BA140" s="47"/>
      <c r="BB140" s="47"/>
      <c r="BC140" s="47"/>
      <c r="BD140" s="48">
        <f t="shared" si="46"/>
        <v>0</v>
      </c>
      <c r="BF140" s="24"/>
      <c r="BG140" s="26"/>
      <c r="BH140" s="46"/>
      <c r="BI140" s="47"/>
      <c r="BJ140" s="47"/>
      <c r="BK140" s="47"/>
      <c r="BL140" s="47"/>
      <c r="BM140" s="47"/>
      <c r="BN140" s="47"/>
      <c r="BO140" s="47"/>
      <c r="BP140" s="47"/>
      <c r="BQ140" s="47"/>
      <c r="BR140" s="48">
        <f t="shared" si="47"/>
        <v>0</v>
      </c>
      <c r="BT140" s="24"/>
      <c r="BU140" s="26"/>
      <c r="BV140" s="46"/>
      <c r="BW140" s="47"/>
      <c r="BX140" s="47"/>
      <c r="BY140" s="47"/>
      <c r="BZ140" s="47"/>
      <c r="CA140" s="47"/>
      <c r="CB140" s="47"/>
      <c r="CC140" s="47"/>
      <c r="CD140" s="47"/>
      <c r="CE140" s="47"/>
      <c r="CF140" s="48">
        <f t="shared" si="48"/>
        <v>0</v>
      </c>
      <c r="CH140" s="24"/>
      <c r="CI140" s="26"/>
      <c r="CJ140" s="46"/>
      <c r="CK140" s="47"/>
      <c r="CL140" s="47"/>
      <c r="CM140" s="47"/>
      <c r="CN140" s="47"/>
      <c r="CO140" s="47"/>
      <c r="CP140" s="47"/>
      <c r="CQ140" s="47"/>
      <c r="CR140" s="47"/>
      <c r="CS140" s="47"/>
      <c r="CT140" s="48">
        <f t="shared" si="39"/>
        <v>0</v>
      </c>
      <c r="CV140" s="24"/>
      <c r="CW140" s="26"/>
      <c r="CX140" s="46"/>
      <c r="CY140" s="47"/>
      <c r="CZ140" s="47"/>
      <c r="DA140" s="47"/>
      <c r="DB140" s="47"/>
      <c r="DC140" s="47"/>
      <c r="DD140" s="47"/>
      <c r="DE140" s="47"/>
      <c r="DF140" s="47"/>
      <c r="DG140" s="47"/>
      <c r="DH140" s="48">
        <f t="shared" si="40"/>
        <v>0</v>
      </c>
      <c r="DJ140" s="24"/>
      <c r="DK140" s="26"/>
      <c r="DL140" s="46"/>
      <c r="DM140" s="47"/>
      <c r="DN140" s="47"/>
      <c r="DO140" s="47"/>
      <c r="DP140" s="47"/>
      <c r="DQ140" s="47"/>
      <c r="DR140" s="47"/>
      <c r="DS140" s="47"/>
      <c r="DT140" s="47"/>
      <c r="DU140" s="47"/>
      <c r="DV140" s="48">
        <f t="shared" si="41"/>
        <v>0</v>
      </c>
      <c r="DX140" s="24"/>
      <c r="DY140" s="26"/>
      <c r="DZ140" s="46"/>
      <c r="EA140" s="47"/>
      <c r="EB140" s="47"/>
      <c r="EC140" s="47"/>
      <c r="ED140" s="47"/>
      <c r="EE140" s="47"/>
      <c r="EF140" s="47"/>
      <c r="EG140" s="47"/>
      <c r="EH140" s="47"/>
      <c r="EI140" s="47"/>
      <c r="EJ140" s="48">
        <f t="shared" si="42"/>
        <v>0</v>
      </c>
      <c r="EL140" s="24"/>
      <c r="EM140" s="26"/>
      <c r="EN140" s="46"/>
      <c r="EO140" s="47"/>
      <c r="EP140" s="47"/>
      <c r="EQ140" s="47"/>
      <c r="ER140" s="47"/>
      <c r="ES140" s="47"/>
      <c r="ET140" s="47"/>
      <c r="EU140" s="47"/>
      <c r="EV140" s="47"/>
      <c r="EW140" s="47"/>
      <c r="EX140" s="48">
        <f t="shared" si="43"/>
        <v>0</v>
      </c>
    </row>
    <row r="141" spans="1:154" ht="15" hidden="1" customHeight="1" x14ac:dyDescent="0.25">
      <c r="A141" s="24"/>
      <c r="B141" s="26"/>
      <c r="C141" s="203"/>
      <c r="D141" s="39">
        <f>C141*(1+Pressupostos!$B$17)</f>
        <v>0</v>
      </c>
      <c r="E141" s="39">
        <f>D141*(1+Pressupostos!$B$18)</f>
        <v>0</v>
      </c>
      <c r="F141" s="39">
        <f>E141*(1+Pressupostos!$B$19)</f>
        <v>0</v>
      </c>
      <c r="G141" s="39">
        <f>F141*(1+Pressupostos!$B$20)</f>
        <v>0</v>
      </c>
      <c r="H141" s="39">
        <f>G141*(1+Pressupostos!$B$21)</f>
        <v>0</v>
      </c>
      <c r="I141" s="39">
        <f>H141*(1+Pressupostos!$B$22)</f>
        <v>0</v>
      </c>
      <c r="J141" s="39">
        <f>I141*(1+Pressupostos!$B$23)</f>
        <v>0</v>
      </c>
      <c r="K141" s="39">
        <f>J141*(1+Pressupostos!$B$24)</f>
        <v>0</v>
      </c>
      <c r="L141" s="39">
        <f>K141*(1+Pressupostos!$B$25)</f>
        <v>0</v>
      </c>
      <c r="M141" s="124">
        <f t="shared" si="44"/>
        <v>0</v>
      </c>
      <c r="AD141" s="24"/>
      <c r="AE141" s="26"/>
      <c r="AF141" s="46"/>
      <c r="AG141" s="47"/>
      <c r="AH141" s="47"/>
      <c r="AI141" s="47"/>
      <c r="AJ141" s="47"/>
      <c r="AK141" s="47"/>
      <c r="AL141" s="47"/>
      <c r="AM141" s="47"/>
      <c r="AN141" s="47"/>
      <c r="AO141" s="47"/>
      <c r="AP141" s="48">
        <f t="shared" si="45"/>
        <v>0</v>
      </c>
      <c r="AR141" s="24"/>
      <c r="AS141" s="26"/>
      <c r="AT141" s="46"/>
      <c r="AU141" s="47"/>
      <c r="AV141" s="47"/>
      <c r="AW141" s="47"/>
      <c r="AX141" s="47"/>
      <c r="AY141" s="47"/>
      <c r="AZ141" s="47"/>
      <c r="BA141" s="47"/>
      <c r="BB141" s="47"/>
      <c r="BC141" s="47"/>
      <c r="BD141" s="48">
        <f t="shared" si="46"/>
        <v>0</v>
      </c>
      <c r="BF141" s="24"/>
      <c r="BG141" s="26"/>
      <c r="BH141" s="46"/>
      <c r="BI141" s="47"/>
      <c r="BJ141" s="47"/>
      <c r="BK141" s="47"/>
      <c r="BL141" s="47"/>
      <c r="BM141" s="47"/>
      <c r="BN141" s="47"/>
      <c r="BO141" s="47"/>
      <c r="BP141" s="47"/>
      <c r="BQ141" s="47"/>
      <c r="BR141" s="48">
        <f t="shared" si="47"/>
        <v>0</v>
      </c>
      <c r="BT141" s="24"/>
      <c r="BU141" s="26"/>
      <c r="BV141" s="46"/>
      <c r="BW141" s="47"/>
      <c r="BX141" s="47"/>
      <c r="BY141" s="47"/>
      <c r="BZ141" s="47"/>
      <c r="CA141" s="47"/>
      <c r="CB141" s="47"/>
      <c r="CC141" s="47"/>
      <c r="CD141" s="47"/>
      <c r="CE141" s="47"/>
      <c r="CF141" s="48">
        <f t="shared" si="48"/>
        <v>0</v>
      </c>
      <c r="CH141" s="24"/>
      <c r="CI141" s="26"/>
      <c r="CJ141" s="46"/>
      <c r="CK141" s="47"/>
      <c r="CL141" s="47"/>
      <c r="CM141" s="47"/>
      <c r="CN141" s="47"/>
      <c r="CO141" s="47"/>
      <c r="CP141" s="47"/>
      <c r="CQ141" s="47"/>
      <c r="CR141" s="47"/>
      <c r="CS141" s="47"/>
      <c r="CT141" s="48">
        <f t="shared" si="39"/>
        <v>0</v>
      </c>
      <c r="CV141" s="24"/>
      <c r="CW141" s="26"/>
      <c r="CX141" s="46"/>
      <c r="CY141" s="47"/>
      <c r="CZ141" s="47"/>
      <c r="DA141" s="47"/>
      <c r="DB141" s="47"/>
      <c r="DC141" s="47"/>
      <c r="DD141" s="47"/>
      <c r="DE141" s="47"/>
      <c r="DF141" s="47"/>
      <c r="DG141" s="47"/>
      <c r="DH141" s="48">
        <f t="shared" si="40"/>
        <v>0</v>
      </c>
      <c r="DJ141" s="24"/>
      <c r="DK141" s="26"/>
      <c r="DL141" s="46"/>
      <c r="DM141" s="47"/>
      <c r="DN141" s="47"/>
      <c r="DO141" s="47"/>
      <c r="DP141" s="47"/>
      <c r="DQ141" s="47"/>
      <c r="DR141" s="47"/>
      <c r="DS141" s="47"/>
      <c r="DT141" s="47"/>
      <c r="DU141" s="47"/>
      <c r="DV141" s="48">
        <f t="shared" si="41"/>
        <v>0</v>
      </c>
      <c r="DX141" s="24"/>
      <c r="DY141" s="26"/>
      <c r="DZ141" s="46"/>
      <c r="EA141" s="47"/>
      <c r="EB141" s="47"/>
      <c r="EC141" s="47"/>
      <c r="ED141" s="47"/>
      <c r="EE141" s="47"/>
      <c r="EF141" s="47"/>
      <c r="EG141" s="47"/>
      <c r="EH141" s="47"/>
      <c r="EI141" s="47"/>
      <c r="EJ141" s="48">
        <f t="shared" si="42"/>
        <v>0</v>
      </c>
      <c r="EL141" s="24"/>
      <c r="EM141" s="26"/>
      <c r="EN141" s="46"/>
      <c r="EO141" s="47"/>
      <c r="EP141" s="47"/>
      <c r="EQ141" s="47"/>
      <c r="ER141" s="47"/>
      <c r="ES141" s="47"/>
      <c r="ET141" s="47"/>
      <c r="EU141" s="47"/>
      <c r="EV141" s="47"/>
      <c r="EW141" s="47"/>
      <c r="EX141" s="48">
        <f t="shared" si="43"/>
        <v>0</v>
      </c>
    </row>
    <row r="142" spans="1:154" ht="15" hidden="1" customHeight="1" x14ac:dyDescent="0.25">
      <c r="A142" s="24"/>
      <c r="B142" s="26"/>
      <c r="C142" s="203"/>
      <c r="D142" s="39">
        <f>C142*(1+Pressupostos!$B$17)</f>
        <v>0</v>
      </c>
      <c r="E142" s="39">
        <f>D142*(1+Pressupostos!$B$18)</f>
        <v>0</v>
      </c>
      <c r="F142" s="39">
        <f>E142*(1+Pressupostos!$B$19)</f>
        <v>0</v>
      </c>
      <c r="G142" s="39">
        <f>F142*(1+Pressupostos!$B$20)</f>
        <v>0</v>
      </c>
      <c r="H142" s="39">
        <f>G142*(1+Pressupostos!$B$21)</f>
        <v>0</v>
      </c>
      <c r="I142" s="39">
        <f>H142*(1+Pressupostos!$B$22)</f>
        <v>0</v>
      </c>
      <c r="J142" s="39">
        <f>I142*(1+Pressupostos!$B$23)</f>
        <v>0</v>
      </c>
      <c r="K142" s="39">
        <f>J142*(1+Pressupostos!$B$24)</f>
        <v>0</v>
      </c>
      <c r="L142" s="39">
        <f>K142*(1+Pressupostos!$B$25)</f>
        <v>0</v>
      </c>
      <c r="M142" s="124">
        <f t="shared" si="44"/>
        <v>0</v>
      </c>
      <c r="AD142" s="24"/>
      <c r="AE142" s="26"/>
      <c r="AF142" s="46"/>
      <c r="AG142" s="47"/>
      <c r="AH142" s="47"/>
      <c r="AI142" s="47"/>
      <c r="AJ142" s="47"/>
      <c r="AK142" s="47"/>
      <c r="AL142" s="47"/>
      <c r="AM142" s="47"/>
      <c r="AN142" s="47"/>
      <c r="AO142" s="47"/>
      <c r="AP142" s="48">
        <f t="shared" si="45"/>
        <v>0</v>
      </c>
      <c r="AR142" s="24"/>
      <c r="AS142" s="26"/>
      <c r="AT142" s="46"/>
      <c r="AU142" s="47"/>
      <c r="AV142" s="47"/>
      <c r="AW142" s="47"/>
      <c r="AX142" s="47"/>
      <c r="AY142" s="47"/>
      <c r="AZ142" s="47"/>
      <c r="BA142" s="47"/>
      <c r="BB142" s="47"/>
      <c r="BC142" s="47"/>
      <c r="BD142" s="48">
        <f t="shared" si="46"/>
        <v>0</v>
      </c>
      <c r="BF142" s="24"/>
      <c r="BG142" s="26"/>
      <c r="BH142" s="46"/>
      <c r="BI142" s="47"/>
      <c r="BJ142" s="47"/>
      <c r="BK142" s="47"/>
      <c r="BL142" s="47"/>
      <c r="BM142" s="47"/>
      <c r="BN142" s="47"/>
      <c r="BO142" s="47"/>
      <c r="BP142" s="47"/>
      <c r="BQ142" s="47"/>
      <c r="BR142" s="48">
        <f t="shared" si="47"/>
        <v>0</v>
      </c>
      <c r="BT142" s="24"/>
      <c r="BU142" s="26"/>
      <c r="BV142" s="46"/>
      <c r="BW142" s="47"/>
      <c r="BX142" s="47"/>
      <c r="BY142" s="47"/>
      <c r="BZ142" s="47"/>
      <c r="CA142" s="47"/>
      <c r="CB142" s="47"/>
      <c r="CC142" s="47"/>
      <c r="CD142" s="47"/>
      <c r="CE142" s="47"/>
      <c r="CF142" s="48">
        <f t="shared" si="48"/>
        <v>0</v>
      </c>
      <c r="CH142" s="24"/>
      <c r="CI142" s="26"/>
      <c r="CJ142" s="46"/>
      <c r="CK142" s="47"/>
      <c r="CL142" s="47"/>
      <c r="CM142" s="47"/>
      <c r="CN142" s="47"/>
      <c r="CO142" s="47"/>
      <c r="CP142" s="47"/>
      <c r="CQ142" s="47"/>
      <c r="CR142" s="47"/>
      <c r="CS142" s="47"/>
      <c r="CT142" s="48">
        <f t="shared" si="39"/>
        <v>0</v>
      </c>
      <c r="CV142" s="24"/>
      <c r="CW142" s="26"/>
      <c r="CX142" s="46"/>
      <c r="CY142" s="47"/>
      <c r="CZ142" s="47"/>
      <c r="DA142" s="47"/>
      <c r="DB142" s="47"/>
      <c r="DC142" s="47"/>
      <c r="DD142" s="47"/>
      <c r="DE142" s="47"/>
      <c r="DF142" s="47"/>
      <c r="DG142" s="47"/>
      <c r="DH142" s="48">
        <f t="shared" si="40"/>
        <v>0</v>
      </c>
      <c r="DJ142" s="24"/>
      <c r="DK142" s="26"/>
      <c r="DL142" s="46"/>
      <c r="DM142" s="47"/>
      <c r="DN142" s="47"/>
      <c r="DO142" s="47"/>
      <c r="DP142" s="47"/>
      <c r="DQ142" s="47"/>
      <c r="DR142" s="47"/>
      <c r="DS142" s="47"/>
      <c r="DT142" s="47"/>
      <c r="DU142" s="47"/>
      <c r="DV142" s="48">
        <f t="shared" si="41"/>
        <v>0</v>
      </c>
      <c r="DX142" s="24"/>
      <c r="DY142" s="26"/>
      <c r="DZ142" s="46"/>
      <c r="EA142" s="47"/>
      <c r="EB142" s="47"/>
      <c r="EC142" s="47"/>
      <c r="ED142" s="47"/>
      <c r="EE142" s="47"/>
      <c r="EF142" s="47"/>
      <c r="EG142" s="47"/>
      <c r="EH142" s="47"/>
      <c r="EI142" s="47"/>
      <c r="EJ142" s="48">
        <f t="shared" si="42"/>
        <v>0</v>
      </c>
      <c r="EL142" s="24"/>
      <c r="EM142" s="26"/>
      <c r="EN142" s="46"/>
      <c r="EO142" s="47"/>
      <c r="EP142" s="47"/>
      <c r="EQ142" s="47"/>
      <c r="ER142" s="47"/>
      <c r="ES142" s="47"/>
      <c r="ET142" s="47"/>
      <c r="EU142" s="47"/>
      <c r="EV142" s="47"/>
      <c r="EW142" s="47"/>
      <c r="EX142" s="48">
        <f t="shared" si="43"/>
        <v>0</v>
      </c>
    </row>
    <row r="143" spans="1:154" ht="15.75" hidden="1" customHeight="1" thickBot="1" x14ac:dyDescent="0.3">
      <c r="A143" s="24"/>
      <c r="B143" s="26"/>
      <c r="C143" s="203"/>
      <c r="D143" s="39">
        <f>C143*(1+Pressupostos!$B$17)</f>
        <v>0</v>
      </c>
      <c r="E143" s="39">
        <f>D143*(1+Pressupostos!$B$18)</f>
        <v>0</v>
      </c>
      <c r="F143" s="39">
        <f>E143*(1+Pressupostos!$B$19)</f>
        <v>0</v>
      </c>
      <c r="G143" s="39">
        <f>F143*(1+Pressupostos!$B$20)</f>
        <v>0</v>
      </c>
      <c r="H143" s="39">
        <f>G143*(1+Pressupostos!$B$21)</f>
        <v>0</v>
      </c>
      <c r="I143" s="39">
        <f>H143*(1+Pressupostos!$B$22)</f>
        <v>0</v>
      </c>
      <c r="J143" s="39">
        <f>I143*(1+Pressupostos!$B$23)</f>
        <v>0</v>
      </c>
      <c r="K143" s="39">
        <f>J143*(1+Pressupostos!$B$24)</f>
        <v>0</v>
      </c>
      <c r="L143" s="39">
        <f>K143*(1+Pressupostos!$B$25)</f>
        <v>0</v>
      </c>
      <c r="M143" s="124">
        <f t="shared" si="44"/>
        <v>0</v>
      </c>
      <c r="AD143" s="35"/>
      <c r="AE143" s="38"/>
      <c r="AF143" s="49"/>
      <c r="AG143" s="50"/>
      <c r="AH143" s="50"/>
      <c r="AI143" s="50"/>
      <c r="AJ143" s="50"/>
      <c r="AK143" s="50"/>
      <c r="AL143" s="50"/>
      <c r="AM143" s="50"/>
      <c r="AN143" s="50"/>
      <c r="AO143" s="50"/>
      <c r="AP143" s="51">
        <f t="shared" si="45"/>
        <v>0</v>
      </c>
      <c r="AR143" s="35"/>
      <c r="AS143" s="38"/>
      <c r="AT143" s="49"/>
      <c r="AU143" s="50"/>
      <c r="AV143" s="50"/>
      <c r="AW143" s="50"/>
      <c r="AX143" s="50"/>
      <c r="AY143" s="50"/>
      <c r="AZ143" s="50"/>
      <c r="BA143" s="50"/>
      <c r="BB143" s="50"/>
      <c r="BC143" s="50"/>
      <c r="BD143" s="51">
        <f t="shared" si="46"/>
        <v>0</v>
      </c>
      <c r="BF143" s="35"/>
      <c r="BG143" s="38"/>
      <c r="BH143" s="49"/>
      <c r="BI143" s="50"/>
      <c r="BJ143" s="50"/>
      <c r="BK143" s="50"/>
      <c r="BL143" s="50"/>
      <c r="BM143" s="50"/>
      <c r="BN143" s="50"/>
      <c r="BO143" s="50"/>
      <c r="BP143" s="50"/>
      <c r="BQ143" s="50"/>
      <c r="BR143" s="51">
        <f t="shared" si="47"/>
        <v>0</v>
      </c>
      <c r="BT143" s="35"/>
      <c r="BU143" s="38"/>
      <c r="BV143" s="49"/>
      <c r="BW143" s="50"/>
      <c r="BX143" s="50"/>
      <c r="BY143" s="50"/>
      <c r="BZ143" s="50"/>
      <c r="CA143" s="50"/>
      <c r="CB143" s="50"/>
      <c r="CC143" s="50"/>
      <c r="CD143" s="50"/>
      <c r="CE143" s="50"/>
      <c r="CF143" s="51">
        <f t="shared" si="48"/>
        <v>0</v>
      </c>
      <c r="CH143" s="35"/>
      <c r="CI143" s="38"/>
      <c r="CJ143" s="49"/>
      <c r="CK143" s="50"/>
      <c r="CL143" s="50"/>
      <c r="CM143" s="50"/>
      <c r="CN143" s="50"/>
      <c r="CO143" s="50"/>
      <c r="CP143" s="50"/>
      <c r="CQ143" s="50"/>
      <c r="CR143" s="50"/>
      <c r="CS143" s="50"/>
      <c r="CT143" s="51">
        <f t="shared" si="39"/>
        <v>0</v>
      </c>
      <c r="CV143" s="35"/>
      <c r="CW143" s="38"/>
      <c r="CX143" s="49"/>
      <c r="CY143" s="50"/>
      <c r="CZ143" s="50"/>
      <c r="DA143" s="50"/>
      <c r="DB143" s="50"/>
      <c r="DC143" s="50"/>
      <c r="DD143" s="50"/>
      <c r="DE143" s="50"/>
      <c r="DF143" s="50"/>
      <c r="DG143" s="50"/>
      <c r="DH143" s="51">
        <f t="shared" si="40"/>
        <v>0</v>
      </c>
      <c r="DJ143" s="35"/>
      <c r="DK143" s="38"/>
      <c r="DL143" s="49"/>
      <c r="DM143" s="50"/>
      <c r="DN143" s="50"/>
      <c r="DO143" s="50"/>
      <c r="DP143" s="50"/>
      <c r="DQ143" s="50"/>
      <c r="DR143" s="50"/>
      <c r="DS143" s="50"/>
      <c r="DT143" s="50"/>
      <c r="DU143" s="50"/>
      <c r="DV143" s="51">
        <f t="shared" si="41"/>
        <v>0</v>
      </c>
      <c r="DX143" s="35"/>
      <c r="DY143" s="38"/>
      <c r="DZ143" s="49"/>
      <c r="EA143" s="50"/>
      <c r="EB143" s="50"/>
      <c r="EC143" s="50"/>
      <c r="ED143" s="50"/>
      <c r="EE143" s="50"/>
      <c r="EF143" s="50"/>
      <c r="EG143" s="50"/>
      <c r="EH143" s="50"/>
      <c r="EI143" s="50"/>
      <c r="EJ143" s="51">
        <f t="shared" si="42"/>
        <v>0</v>
      </c>
      <c r="EL143" s="35"/>
      <c r="EM143" s="38"/>
      <c r="EN143" s="49"/>
      <c r="EO143" s="50"/>
      <c r="EP143" s="50"/>
      <c r="EQ143" s="50"/>
      <c r="ER143" s="50"/>
      <c r="ES143" s="50"/>
      <c r="ET143" s="50"/>
      <c r="EU143" s="50"/>
      <c r="EV143" s="50"/>
      <c r="EW143" s="50"/>
      <c r="EX143" s="51">
        <f t="shared" si="43"/>
        <v>0</v>
      </c>
    </row>
    <row r="144" spans="1:154" ht="15" hidden="1" customHeight="1" x14ac:dyDescent="0.25">
      <c r="A144" s="24"/>
      <c r="B144" s="26"/>
      <c r="C144" s="203"/>
      <c r="D144" s="39">
        <f>C144*(1+Pressupostos!$B$17)</f>
        <v>0</v>
      </c>
      <c r="E144" s="39">
        <f>D144*(1+Pressupostos!$B$18)</f>
        <v>0</v>
      </c>
      <c r="F144" s="39">
        <f>E144*(1+Pressupostos!$B$19)</f>
        <v>0</v>
      </c>
      <c r="G144" s="39">
        <f>F144*(1+Pressupostos!$B$20)</f>
        <v>0</v>
      </c>
      <c r="H144" s="39">
        <f>G144*(1+Pressupostos!$B$21)</f>
        <v>0</v>
      </c>
      <c r="I144" s="39">
        <f>H144*(1+Pressupostos!$B$22)</f>
        <v>0</v>
      </c>
      <c r="J144" s="39">
        <f>I144*(1+Pressupostos!$B$23)</f>
        <v>0</v>
      </c>
      <c r="K144" s="39">
        <f>J144*(1+Pressupostos!$B$24)</f>
        <v>0</v>
      </c>
      <c r="L144" s="39">
        <f>K144*(1+Pressupostos!$B$25)</f>
        <v>0</v>
      </c>
      <c r="M144" s="124">
        <f t="shared" si="44"/>
        <v>0</v>
      </c>
      <c r="AD144" s="24"/>
      <c r="AE144" s="26"/>
      <c r="AF144" s="46"/>
      <c r="AG144" s="47"/>
      <c r="AH144" s="47"/>
      <c r="AI144" s="47"/>
      <c r="AJ144" s="47"/>
      <c r="AK144" s="47"/>
      <c r="AL144" s="47"/>
      <c r="AM144" s="47"/>
      <c r="AN144" s="47"/>
      <c r="AO144" s="47"/>
      <c r="AP144" s="48">
        <f t="shared" si="45"/>
        <v>0</v>
      </c>
      <c r="AR144" s="24"/>
      <c r="AS144" s="26"/>
      <c r="AT144" s="46"/>
      <c r="AU144" s="47"/>
      <c r="AV144" s="47"/>
      <c r="AW144" s="47"/>
      <c r="AX144" s="47"/>
      <c r="AY144" s="47"/>
      <c r="AZ144" s="47"/>
      <c r="BA144" s="47"/>
      <c r="BB144" s="47"/>
      <c r="BC144" s="47"/>
      <c r="BD144" s="48">
        <f t="shared" si="46"/>
        <v>0</v>
      </c>
      <c r="BF144" s="24"/>
      <c r="BG144" s="26"/>
      <c r="BH144" s="46"/>
      <c r="BI144" s="47"/>
      <c r="BJ144" s="47"/>
      <c r="BK144" s="47"/>
      <c r="BL144" s="47"/>
      <c r="BM144" s="47"/>
      <c r="BN144" s="47"/>
      <c r="BO144" s="47"/>
      <c r="BP144" s="47"/>
      <c r="BQ144" s="47"/>
      <c r="BR144" s="48">
        <f t="shared" si="47"/>
        <v>0</v>
      </c>
      <c r="BT144" s="24"/>
      <c r="BU144" s="26"/>
      <c r="BV144" s="46"/>
      <c r="BW144" s="47"/>
      <c r="BX144" s="47"/>
      <c r="BY144" s="47"/>
      <c r="BZ144" s="47"/>
      <c r="CA144" s="47"/>
      <c r="CB144" s="47"/>
      <c r="CC144" s="47"/>
      <c r="CD144" s="47"/>
      <c r="CE144" s="47"/>
      <c r="CF144" s="48">
        <f t="shared" si="48"/>
        <v>0</v>
      </c>
      <c r="CH144" s="24"/>
      <c r="CI144" s="26"/>
      <c r="CJ144" s="46"/>
      <c r="CK144" s="47"/>
      <c r="CL144" s="47"/>
      <c r="CM144" s="47"/>
      <c r="CN144" s="47"/>
      <c r="CO144" s="47"/>
      <c r="CP144" s="47"/>
      <c r="CQ144" s="47"/>
      <c r="CR144" s="47"/>
      <c r="CS144" s="47"/>
      <c r="CT144" s="48">
        <f t="shared" si="39"/>
        <v>0</v>
      </c>
      <c r="CV144" s="24"/>
      <c r="CW144" s="26"/>
      <c r="CX144" s="46"/>
      <c r="CY144" s="47"/>
      <c r="CZ144" s="47"/>
      <c r="DA144" s="47"/>
      <c r="DB144" s="47"/>
      <c r="DC144" s="47"/>
      <c r="DD144" s="47"/>
      <c r="DE144" s="47"/>
      <c r="DF144" s="47"/>
      <c r="DG144" s="47"/>
      <c r="DH144" s="48">
        <f t="shared" si="40"/>
        <v>0</v>
      </c>
      <c r="DJ144" s="24"/>
      <c r="DK144" s="26"/>
      <c r="DL144" s="46"/>
      <c r="DM144" s="47"/>
      <c r="DN144" s="47"/>
      <c r="DO144" s="47"/>
      <c r="DP144" s="47"/>
      <c r="DQ144" s="47"/>
      <c r="DR144" s="47"/>
      <c r="DS144" s="47"/>
      <c r="DT144" s="47"/>
      <c r="DU144" s="47"/>
      <c r="DV144" s="48">
        <f t="shared" si="41"/>
        <v>0</v>
      </c>
      <c r="DX144" s="24"/>
      <c r="DY144" s="26"/>
      <c r="DZ144" s="46"/>
      <c r="EA144" s="47"/>
      <c r="EB144" s="47"/>
      <c r="EC144" s="47"/>
      <c r="ED144" s="47"/>
      <c r="EE144" s="47"/>
      <c r="EF144" s="47"/>
      <c r="EG144" s="47"/>
      <c r="EH144" s="47"/>
      <c r="EI144" s="47"/>
      <c r="EJ144" s="48">
        <f t="shared" si="42"/>
        <v>0</v>
      </c>
      <c r="EL144" s="24"/>
      <c r="EM144" s="26"/>
      <c r="EN144" s="46"/>
      <c r="EO144" s="47"/>
      <c r="EP144" s="47"/>
      <c r="EQ144" s="47"/>
      <c r="ER144" s="47"/>
      <c r="ES144" s="47"/>
      <c r="ET144" s="47"/>
      <c r="EU144" s="47"/>
      <c r="EV144" s="47"/>
      <c r="EW144" s="47"/>
      <c r="EX144" s="48">
        <f t="shared" si="43"/>
        <v>0</v>
      </c>
    </row>
    <row r="145" spans="1:154" ht="15" hidden="1" customHeight="1" x14ac:dyDescent="0.25">
      <c r="A145" s="24"/>
      <c r="B145" s="26"/>
      <c r="C145" s="203"/>
      <c r="D145" s="39">
        <f>C145*(1+Pressupostos!$B$17)</f>
        <v>0</v>
      </c>
      <c r="E145" s="39">
        <f>D145*(1+Pressupostos!$B$18)</f>
        <v>0</v>
      </c>
      <c r="F145" s="39">
        <f>E145*(1+Pressupostos!$B$19)</f>
        <v>0</v>
      </c>
      <c r="G145" s="39">
        <f>F145*(1+Pressupostos!$B$20)</f>
        <v>0</v>
      </c>
      <c r="H145" s="39">
        <f>G145*(1+Pressupostos!$B$21)</f>
        <v>0</v>
      </c>
      <c r="I145" s="39">
        <f>H145*(1+Pressupostos!$B$22)</f>
        <v>0</v>
      </c>
      <c r="J145" s="39">
        <f>I145*(1+Pressupostos!$B$23)</f>
        <v>0</v>
      </c>
      <c r="K145" s="39">
        <f>J145*(1+Pressupostos!$B$24)</f>
        <v>0</v>
      </c>
      <c r="L145" s="39">
        <f>K145*(1+Pressupostos!$B$25)</f>
        <v>0</v>
      </c>
      <c r="M145" s="124">
        <f t="shared" si="44"/>
        <v>0</v>
      </c>
      <c r="AD145" s="24"/>
      <c r="AE145" s="26"/>
      <c r="AF145" s="46"/>
      <c r="AG145" s="47"/>
      <c r="AH145" s="47"/>
      <c r="AI145" s="47"/>
      <c r="AJ145" s="47"/>
      <c r="AK145" s="47"/>
      <c r="AL145" s="47"/>
      <c r="AM145" s="47"/>
      <c r="AN145" s="47"/>
      <c r="AO145" s="47"/>
      <c r="AP145" s="48">
        <f t="shared" si="45"/>
        <v>0</v>
      </c>
      <c r="AR145" s="24"/>
      <c r="AS145" s="26"/>
      <c r="AT145" s="46"/>
      <c r="AU145" s="47"/>
      <c r="AV145" s="47"/>
      <c r="AW145" s="47"/>
      <c r="AX145" s="47"/>
      <c r="AY145" s="47"/>
      <c r="AZ145" s="47"/>
      <c r="BA145" s="47"/>
      <c r="BB145" s="47"/>
      <c r="BC145" s="47"/>
      <c r="BD145" s="48">
        <f t="shared" si="46"/>
        <v>0</v>
      </c>
      <c r="BF145" s="24"/>
      <c r="BG145" s="26"/>
      <c r="BH145" s="46"/>
      <c r="BI145" s="47"/>
      <c r="BJ145" s="47"/>
      <c r="BK145" s="47"/>
      <c r="BL145" s="47"/>
      <c r="BM145" s="47"/>
      <c r="BN145" s="47"/>
      <c r="BO145" s="47"/>
      <c r="BP145" s="47"/>
      <c r="BQ145" s="47"/>
      <c r="BR145" s="48">
        <f t="shared" si="47"/>
        <v>0</v>
      </c>
      <c r="BT145" s="24"/>
      <c r="BU145" s="26"/>
      <c r="BV145" s="46"/>
      <c r="BW145" s="47"/>
      <c r="BX145" s="47"/>
      <c r="BY145" s="47"/>
      <c r="BZ145" s="47"/>
      <c r="CA145" s="47"/>
      <c r="CB145" s="47"/>
      <c r="CC145" s="47"/>
      <c r="CD145" s="47"/>
      <c r="CE145" s="47"/>
      <c r="CF145" s="48">
        <f t="shared" si="48"/>
        <v>0</v>
      </c>
      <c r="CH145" s="24"/>
      <c r="CI145" s="26"/>
      <c r="CJ145" s="46"/>
      <c r="CK145" s="47"/>
      <c r="CL145" s="47"/>
      <c r="CM145" s="47"/>
      <c r="CN145" s="47"/>
      <c r="CO145" s="47"/>
      <c r="CP145" s="47"/>
      <c r="CQ145" s="47"/>
      <c r="CR145" s="47"/>
      <c r="CS145" s="47"/>
      <c r="CT145" s="48">
        <f t="shared" si="39"/>
        <v>0</v>
      </c>
      <c r="CV145" s="24"/>
      <c r="CW145" s="26"/>
      <c r="CX145" s="46"/>
      <c r="CY145" s="47"/>
      <c r="CZ145" s="47"/>
      <c r="DA145" s="47"/>
      <c r="DB145" s="47"/>
      <c r="DC145" s="47"/>
      <c r="DD145" s="47"/>
      <c r="DE145" s="47"/>
      <c r="DF145" s="47"/>
      <c r="DG145" s="47"/>
      <c r="DH145" s="48">
        <f t="shared" si="40"/>
        <v>0</v>
      </c>
      <c r="DJ145" s="24"/>
      <c r="DK145" s="26"/>
      <c r="DL145" s="46"/>
      <c r="DM145" s="47"/>
      <c r="DN145" s="47"/>
      <c r="DO145" s="47"/>
      <c r="DP145" s="47"/>
      <c r="DQ145" s="47"/>
      <c r="DR145" s="47"/>
      <c r="DS145" s="47"/>
      <c r="DT145" s="47"/>
      <c r="DU145" s="47"/>
      <c r="DV145" s="48">
        <f t="shared" si="41"/>
        <v>0</v>
      </c>
      <c r="DX145" s="24"/>
      <c r="DY145" s="26"/>
      <c r="DZ145" s="46"/>
      <c r="EA145" s="47"/>
      <c r="EB145" s="47"/>
      <c r="EC145" s="47"/>
      <c r="ED145" s="47"/>
      <c r="EE145" s="47"/>
      <c r="EF145" s="47"/>
      <c r="EG145" s="47"/>
      <c r="EH145" s="47"/>
      <c r="EI145" s="47"/>
      <c r="EJ145" s="48">
        <f t="shared" si="42"/>
        <v>0</v>
      </c>
      <c r="EL145" s="24"/>
      <c r="EM145" s="26"/>
      <c r="EN145" s="46"/>
      <c r="EO145" s="47"/>
      <c r="EP145" s="47"/>
      <c r="EQ145" s="47"/>
      <c r="ER145" s="47"/>
      <c r="ES145" s="47"/>
      <c r="ET145" s="47"/>
      <c r="EU145" s="47"/>
      <c r="EV145" s="47"/>
      <c r="EW145" s="47"/>
      <c r="EX145" s="48">
        <f t="shared" si="43"/>
        <v>0</v>
      </c>
    </row>
    <row r="146" spans="1:154" ht="15" hidden="1" customHeight="1" x14ac:dyDescent="0.25">
      <c r="A146" s="24"/>
      <c r="B146" s="26"/>
      <c r="C146" s="203"/>
      <c r="D146" s="39">
        <f>C146*(1+Pressupostos!$B$17)</f>
        <v>0</v>
      </c>
      <c r="E146" s="39">
        <f>D146*(1+Pressupostos!$B$18)</f>
        <v>0</v>
      </c>
      <c r="F146" s="39">
        <f>E146*(1+Pressupostos!$B$19)</f>
        <v>0</v>
      </c>
      <c r="G146" s="39">
        <f>F146*(1+Pressupostos!$B$20)</f>
        <v>0</v>
      </c>
      <c r="H146" s="39">
        <f>G146*(1+Pressupostos!$B$21)</f>
        <v>0</v>
      </c>
      <c r="I146" s="39">
        <f>H146*(1+Pressupostos!$B$22)</f>
        <v>0</v>
      </c>
      <c r="J146" s="39">
        <f>I146*(1+Pressupostos!$B$23)</f>
        <v>0</v>
      </c>
      <c r="K146" s="39">
        <f>J146*(1+Pressupostos!$B$24)</f>
        <v>0</v>
      </c>
      <c r="L146" s="39">
        <f>K146*(1+Pressupostos!$B$25)</f>
        <v>0</v>
      </c>
      <c r="M146" s="124">
        <f t="shared" si="44"/>
        <v>0</v>
      </c>
      <c r="AD146" s="24"/>
      <c r="AE146" s="26"/>
      <c r="AF146" s="46"/>
      <c r="AG146" s="47"/>
      <c r="AH146" s="47"/>
      <c r="AI146" s="47"/>
      <c r="AJ146" s="47"/>
      <c r="AK146" s="47"/>
      <c r="AL146" s="47"/>
      <c r="AM146" s="47"/>
      <c r="AN146" s="47"/>
      <c r="AO146" s="47"/>
      <c r="AP146" s="48">
        <f t="shared" si="45"/>
        <v>0</v>
      </c>
      <c r="AR146" s="24"/>
      <c r="AS146" s="26"/>
      <c r="AT146" s="46"/>
      <c r="AU146" s="47"/>
      <c r="AV146" s="47"/>
      <c r="AW146" s="47"/>
      <c r="AX146" s="47"/>
      <c r="AY146" s="47"/>
      <c r="AZ146" s="47"/>
      <c r="BA146" s="47"/>
      <c r="BB146" s="47"/>
      <c r="BC146" s="47"/>
      <c r="BD146" s="48">
        <f t="shared" si="46"/>
        <v>0</v>
      </c>
      <c r="BF146" s="24"/>
      <c r="BG146" s="26"/>
      <c r="BH146" s="46"/>
      <c r="BI146" s="47"/>
      <c r="BJ146" s="47"/>
      <c r="BK146" s="47"/>
      <c r="BL146" s="47"/>
      <c r="BM146" s="47"/>
      <c r="BN146" s="47"/>
      <c r="BO146" s="47"/>
      <c r="BP146" s="47"/>
      <c r="BQ146" s="47"/>
      <c r="BR146" s="48">
        <f t="shared" si="47"/>
        <v>0</v>
      </c>
      <c r="BT146" s="24"/>
      <c r="BU146" s="26"/>
      <c r="BV146" s="46"/>
      <c r="BW146" s="47"/>
      <c r="BX146" s="47"/>
      <c r="BY146" s="47"/>
      <c r="BZ146" s="47"/>
      <c r="CA146" s="47"/>
      <c r="CB146" s="47"/>
      <c r="CC146" s="47"/>
      <c r="CD146" s="47"/>
      <c r="CE146" s="47"/>
      <c r="CF146" s="48">
        <f t="shared" si="48"/>
        <v>0</v>
      </c>
      <c r="CH146" s="24"/>
      <c r="CI146" s="26"/>
      <c r="CJ146" s="46"/>
      <c r="CK146" s="47"/>
      <c r="CL146" s="47"/>
      <c r="CM146" s="47"/>
      <c r="CN146" s="47"/>
      <c r="CO146" s="47"/>
      <c r="CP146" s="47"/>
      <c r="CQ146" s="47"/>
      <c r="CR146" s="47"/>
      <c r="CS146" s="47"/>
      <c r="CT146" s="48">
        <f t="shared" si="39"/>
        <v>0</v>
      </c>
      <c r="CV146" s="24"/>
      <c r="CW146" s="26"/>
      <c r="CX146" s="46"/>
      <c r="CY146" s="47"/>
      <c r="CZ146" s="47"/>
      <c r="DA146" s="47"/>
      <c r="DB146" s="47"/>
      <c r="DC146" s="47"/>
      <c r="DD146" s="47"/>
      <c r="DE146" s="47"/>
      <c r="DF146" s="47"/>
      <c r="DG146" s="47"/>
      <c r="DH146" s="48">
        <f t="shared" si="40"/>
        <v>0</v>
      </c>
      <c r="DJ146" s="24"/>
      <c r="DK146" s="26"/>
      <c r="DL146" s="46"/>
      <c r="DM146" s="47"/>
      <c r="DN146" s="47"/>
      <c r="DO146" s="47"/>
      <c r="DP146" s="47"/>
      <c r="DQ146" s="47"/>
      <c r="DR146" s="47"/>
      <c r="DS146" s="47"/>
      <c r="DT146" s="47"/>
      <c r="DU146" s="47"/>
      <c r="DV146" s="48">
        <f t="shared" si="41"/>
        <v>0</v>
      </c>
      <c r="DX146" s="24"/>
      <c r="DY146" s="26"/>
      <c r="DZ146" s="46"/>
      <c r="EA146" s="47"/>
      <c r="EB146" s="47"/>
      <c r="EC146" s="47"/>
      <c r="ED146" s="47"/>
      <c r="EE146" s="47"/>
      <c r="EF146" s="47"/>
      <c r="EG146" s="47"/>
      <c r="EH146" s="47"/>
      <c r="EI146" s="47"/>
      <c r="EJ146" s="48">
        <f t="shared" si="42"/>
        <v>0</v>
      </c>
      <c r="EL146" s="24"/>
      <c r="EM146" s="26"/>
      <c r="EN146" s="46"/>
      <c r="EO146" s="47"/>
      <c r="EP146" s="47"/>
      <c r="EQ146" s="47"/>
      <c r="ER146" s="47"/>
      <c r="ES146" s="47"/>
      <c r="ET146" s="47"/>
      <c r="EU146" s="47"/>
      <c r="EV146" s="47"/>
      <c r="EW146" s="47"/>
      <c r="EX146" s="48">
        <f t="shared" si="43"/>
        <v>0</v>
      </c>
    </row>
    <row r="147" spans="1:154" ht="15" hidden="1" customHeight="1" x14ac:dyDescent="0.25">
      <c r="A147" s="24"/>
      <c r="B147" s="26"/>
      <c r="C147" s="203"/>
      <c r="D147" s="39">
        <f>C147*(1+Pressupostos!$B$17)</f>
        <v>0</v>
      </c>
      <c r="E147" s="39">
        <f>D147*(1+Pressupostos!$B$18)</f>
        <v>0</v>
      </c>
      <c r="F147" s="39">
        <f>E147*(1+Pressupostos!$B$19)</f>
        <v>0</v>
      </c>
      <c r="G147" s="39">
        <f>F147*(1+Pressupostos!$B$20)</f>
        <v>0</v>
      </c>
      <c r="H147" s="39">
        <f>G147*(1+Pressupostos!$B$21)</f>
        <v>0</v>
      </c>
      <c r="I147" s="39">
        <f>H147*(1+Pressupostos!$B$22)</f>
        <v>0</v>
      </c>
      <c r="J147" s="39">
        <f>I147*(1+Pressupostos!$B$23)</f>
        <v>0</v>
      </c>
      <c r="K147" s="39">
        <f>J147*(1+Pressupostos!$B$24)</f>
        <v>0</v>
      </c>
      <c r="L147" s="39">
        <f>K147*(1+Pressupostos!$B$25)</f>
        <v>0</v>
      </c>
      <c r="M147" s="124">
        <f t="shared" si="44"/>
        <v>0</v>
      </c>
      <c r="AD147" s="24"/>
      <c r="AE147" s="26"/>
      <c r="AF147" s="46"/>
      <c r="AG147" s="47"/>
      <c r="AH147" s="47"/>
      <c r="AI147" s="47"/>
      <c r="AJ147" s="47"/>
      <c r="AK147" s="47"/>
      <c r="AL147" s="47"/>
      <c r="AM147" s="47"/>
      <c r="AN147" s="47"/>
      <c r="AO147" s="47"/>
      <c r="AP147" s="48">
        <f t="shared" si="45"/>
        <v>0</v>
      </c>
      <c r="AR147" s="24"/>
      <c r="AS147" s="26"/>
      <c r="AT147" s="46"/>
      <c r="AU147" s="47"/>
      <c r="AV147" s="47"/>
      <c r="AW147" s="47"/>
      <c r="AX147" s="47"/>
      <c r="AY147" s="47"/>
      <c r="AZ147" s="47"/>
      <c r="BA147" s="47"/>
      <c r="BB147" s="47"/>
      <c r="BC147" s="47"/>
      <c r="BD147" s="48">
        <f t="shared" si="46"/>
        <v>0</v>
      </c>
      <c r="BF147" s="24"/>
      <c r="BG147" s="26"/>
      <c r="BH147" s="46"/>
      <c r="BI147" s="47"/>
      <c r="BJ147" s="47"/>
      <c r="BK147" s="47"/>
      <c r="BL147" s="47"/>
      <c r="BM147" s="47"/>
      <c r="BN147" s="47"/>
      <c r="BO147" s="47"/>
      <c r="BP147" s="47"/>
      <c r="BQ147" s="47"/>
      <c r="BR147" s="48">
        <f t="shared" si="47"/>
        <v>0</v>
      </c>
      <c r="BT147" s="24"/>
      <c r="BU147" s="26"/>
      <c r="BV147" s="46"/>
      <c r="BW147" s="47"/>
      <c r="BX147" s="47"/>
      <c r="BY147" s="47"/>
      <c r="BZ147" s="47"/>
      <c r="CA147" s="47"/>
      <c r="CB147" s="47"/>
      <c r="CC147" s="47"/>
      <c r="CD147" s="47"/>
      <c r="CE147" s="47"/>
      <c r="CF147" s="48">
        <f t="shared" si="48"/>
        <v>0</v>
      </c>
      <c r="CH147" s="24"/>
      <c r="CI147" s="26"/>
      <c r="CJ147" s="46"/>
      <c r="CK147" s="47"/>
      <c r="CL147" s="47"/>
      <c r="CM147" s="47"/>
      <c r="CN147" s="47"/>
      <c r="CO147" s="47"/>
      <c r="CP147" s="47"/>
      <c r="CQ147" s="47"/>
      <c r="CR147" s="47"/>
      <c r="CS147" s="47"/>
      <c r="CT147" s="48">
        <f t="shared" si="39"/>
        <v>0</v>
      </c>
      <c r="CV147" s="24"/>
      <c r="CW147" s="26"/>
      <c r="CX147" s="46"/>
      <c r="CY147" s="47"/>
      <c r="CZ147" s="47"/>
      <c r="DA147" s="47"/>
      <c r="DB147" s="47"/>
      <c r="DC147" s="47"/>
      <c r="DD147" s="47"/>
      <c r="DE147" s="47"/>
      <c r="DF147" s="47"/>
      <c r="DG147" s="47"/>
      <c r="DH147" s="48">
        <f t="shared" si="40"/>
        <v>0</v>
      </c>
      <c r="DJ147" s="24"/>
      <c r="DK147" s="26"/>
      <c r="DL147" s="46"/>
      <c r="DM147" s="47"/>
      <c r="DN147" s="47"/>
      <c r="DO147" s="47"/>
      <c r="DP147" s="47"/>
      <c r="DQ147" s="47"/>
      <c r="DR147" s="47"/>
      <c r="DS147" s="47"/>
      <c r="DT147" s="47"/>
      <c r="DU147" s="47"/>
      <c r="DV147" s="48">
        <f t="shared" si="41"/>
        <v>0</v>
      </c>
      <c r="DX147" s="24"/>
      <c r="DY147" s="26"/>
      <c r="DZ147" s="46"/>
      <c r="EA147" s="47"/>
      <c r="EB147" s="47"/>
      <c r="EC147" s="47"/>
      <c r="ED147" s="47"/>
      <c r="EE147" s="47"/>
      <c r="EF147" s="47"/>
      <c r="EG147" s="47"/>
      <c r="EH147" s="47"/>
      <c r="EI147" s="47"/>
      <c r="EJ147" s="48">
        <f t="shared" si="42"/>
        <v>0</v>
      </c>
      <c r="EL147" s="24"/>
      <c r="EM147" s="26"/>
      <c r="EN147" s="46"/>
      <c r="EO147" s="47"/>
      <c r="EP147" s="47"/>
      <c r="EQ147" s="47"/>
      <c r="ER147" s="47"/>
      <c r="ES147" s="47"/>
      <c r="ET147" s="47"/>
      <c r="EU147" s="47"/>
      <c r="EV147" s="47"/>
      <c r="EW147" s="47"/>
      <c r="EX147" s="48">
        <f t="shared" si="43"/>
        <v>0</v>
      </c>
    </row>
    <row r="148" spans="1:154" ht="15" hidden="1" customHeight="1" x14ac:dyDescent="0.25">
      <c r="A148" s="24"/>
      <c r="B148" s="26"/>
      <c r="C148" s="203"/>
      <c r="D148" s="39">
        <f>C148*(1+Pressupostos!$B$17)</f>
        <v>0</v>
      </c>
      <c r="E148" s="39">
        <f>D148*(1+Pressupostos!$B$18)</f>
        <v>0</v>
      </c>
      <c r="F148" s="39">
        <f>E148*(1+Pressupostos!$B$19)</f>
        <v>0</v>
      </c>
      <c r="G148" s="39">
        <f>F148*(1+Pressupostos!$B$20)</f>
        <v>0</v>
      </c>
      <c r="H148" s="39">
        <f>G148*(1+Pressupostos!$B$21)</f>
        <v>0</v>
      </c>
      <c r="I148" s="39">
        <f>H148*(1+Pressupostos!$B$22)</f>
        <v>0</v>
      </c>
      <c r="J148" s="39">
        <f>I148*(1+Pressupostos!$B$23)</f>
        <v>0</v>
      </c>
      <c r="K148" s="39">
        <f>J148*(1+Pressupostos!$B$24)</f>
        <v>0</v>
      </c>
      <c r="L148" s="39">
        <f>K148*(1+Pressupostos!$B$25)</f>
        <v>0</v>
      </c>
      <c r="M148" s="124">
        <f t="shared" si="44"/>
        <v>0</v>
      </c>
      <c r="AD148" s="24"/>
      <c r="AE148" s="26"/>
      <c r="AF148" s="46"/>
      <c r="AG148" s="47"/>
      <c r="AH148" s="47"/>
      <c r="AI148" s="47"/>
      <c r="AJ148" s="47"/>
      <c r="AK148" s="47"/>
      <c r="AL148" s="47"/>
      <c r="AM148" s="47"/>
      <c r="AN148" s="47"/>
      <c r="AO148" s="47"/>
      <c r="AP148" s="48">
        <f t="shared" si="45"/>
        <v>0</v>
      </c>
      <c r="AR148" s="24"/>
      <c r="AS148" s="26"/>
      <c r="AT148" s="46"/>
      <c r="AU148" s="47"/>
      <c r="AV148" s="47"/>
      <c r="AW148" s="47"/>
      <c r="AX148" s="47"/>
      <c r="AY148" s="47"/>
      <c r="AZ148" s="47"/>
      <c r="BA148" s="47"/>
      <c r="BB148" s="47"/>
      <c r="BC148" s="47"/>
      <c r="BD148" s="48">
        <f t="shared" si="46"/>
        <v>0</v>
      </c>
      <c r="BF148" s="24"/>
      <c r="BG148" s="26"/>
      <c r="BH148" s="46"/>
      <c r="BI148" s="47"/>
      <c r="BJ148" s="47"/>
      <c r="BK148" s="47"/>
      <c r="BL148" s="47"/>
      <c r="BM148" s="47"/>
      <c r="BN148" s="47"/>
      <c r="BO148" s="47"/>
      <c r="BP148" s="47"/>
      <c r="BQ148" s="47"/>
      <c r="BR148" s="48">
        <f t="shared" si="47"/>
        <v>0</v>
      </c>
      <c r="BT148" s="24"/>
      <c r="BU148" s="26"/>
      <c r="BV148" s="46"/>
      <c r="BW148" s="47"/>
      <c r="BX148" s="47"/>
      <c r="BY148" s="47"/>
      <c r="BZ148" s="47"/>
      <c r="CA148" s="47"/>
      <c r="CB148" s="47"/>
      <c r="CC148" s="47"/>
      <c r="CD148" s="47"/>
      <c r="CE148" s="47"/>
      <c r="CF148" s="48">
        <f t="shared" si="48"/>
        <v>0</v>
      </c>
      <c r="CH148" s="24"/>
      <c r="CI148" s="26"/>
      <c r="CJ148" s="46"/>
      <c r="CK148" s="47"/>
      <c r="CL148" s="47"/>
      <c r="CM148" s="47"/>
      <c r="CN148" s="47"/>
      <c r="CO148" s="47"/>
      <c r="CP148" s="47"/>
      <c r="CQ148" s="47"/>
      <c r="CR148" s="47"/>
      <c r="CS148" s="47"/>
      <c r="CT148" s="48">
        <f t="shared" si="39"/>
        <v>0</v>
      </c>
      <c r="CV148" s="24"/>
      <c r="CW148" s="26"/>
      <c r="CX148" s="46"/>
      <c r="CY148" s="47"/>
      <c r="CZ148" s="47"/>
      <c r="DA148" s="47"/>
      <c r="DB148" s="47"/>
      <c r="DC148" s="47"/>
      <c r="DD148" s="47"/>
      <c r="DE148" s="47"/>
      <c r="DF148" s="47"/>
      <c r="DG148" s="47"/>
      <c r="DH148" s="48">
        <f t="shared" si="40"/>
        <v>0</v>
      </c>
      <c r="DJ148" s="24"/>
      <c r="DK148" s="26"/>
      <c r="DL148" s="46"/>
      <c r="DM148" s="47"/>
      <c r="DN148" s="47"/>
      <c r="DO148" s="47"/>
      <c r="DP148" s="47"/>
      <c r="DQ148" s="47"/>
      <c r="DR148" s="47"/>
      <c r="DS148" s="47"/>
      <c r="DT148" s="47"/>
      <c r="DU148" s="47"/>
      <c r="DV148" s="48">
        <f t="shared" si="41"/>
        <v>0</v>
      </c>
      <c r="DX148" s="24"/>
      <c r="DY148" s="26"/>
      <c r="DZ148" s="46"/>
      <c r="EA148" s="47"/>
      <c r="EB148" s="47"/>
      <c r="EC148" s="47"/>
      <c r="ED148" s="47"/>
      <c r="EE148" s="47"/>
      <c r="EF148" s="47"/>
      <c r="EG148" s="47"/>
      <c r="EH148" s="47"/>
      <c r="EI148" s="47"/>
      <c r="EJ148" s="48">
        <f t="shared" si="42"/>
        <v>0</v>
      </c>
      <c r="EL148" s="24"/>
      <c r="EM148" s="26"/>
      <c r="EN148" s="46"/>
      <c r="EO148" s="47"/>
      <c r="EP148" s="47"/>
      <c r="EQ148" s="47"/>
      <c r="ER148" s="47"/>
      <c r="ES148" s="47"/>
      <c r="ET148" s="47"/>
      <c r="EU148" s="47"/>
      <c r="EV148" s="47"/>
      <c r="EW148" s="47"/>
      <c r="EX148" s="48">
        <f t="shared" si="43"/>
        <v>0</v>
      </c>
    </row>
    <row r="149" spans="1:154" ht="15" hidden="1" customHeight="1" x14ac:dyDescent="0.25">
      <c r="A149" s="24"/>
      <c r="B149" s="26"/>
      <c r="C149" s="203"/>
      <c r="D149" s="39">
        <f>C149*(1+Pressupostos!$B$17)</f>
        <v>0</v>
      </c>
      <c r="E149" s="39">
        <f>D149*(1+Pressupostos!$B$18)</f>
        <v>0</v>
      </c>
      <c r="F149" s="39">
        <f>E149*(1+Pressupostos!$B$19)</f>
        <v>0</v>
      </c>
      <c r="G149" s="39">
        <f>F149*(1+Pressupostos!$B$20)</f>
        <v>0</v>
      </c>
      <c r="H149" s="39">
        <f>G149*(1+Pressupostos!$B$21)</f>
        <v>0</v>
      </c>
      <c r="I149" s="39">
        <f>H149*(1+Pressupostos!$B$22)</f>
        <v>0</v>
      </c>
      <c r="J149" s="39">
        <f>I149*(1+Pressupostos!$B$23)</f>
        <v>0</v>
      </c>
      <c r="K149" s="39">
        <f>J149*(1+Pressupostos!$B$24)</f>
        <v>0</v>
      </c>
      <c r="L149" s="39">
        <f>K149*(1+Pressupostos!$B$25)</f>
        <v>0</v>
      </c>
      <c r="M149" s="124">
        <f t="shared" si="44"/>
        <v>0</v>
      </c>
      <c r="AD149" s="24"/>
      <c r="AE149" s="26"/>
      <c r="AF149" s="46"/>
      <c r="AG149" s="47"/>
      <c r="AH149" s="47"/>
      <c r="AI149" s="47"/>
      <c r="AJ149" s="47"/>
      <c r="AK149" s="47"/>
      <c r="AL149" s="47"/>
      <c r="AM149" s="47"/>
      <c r="AN149" s="47"/>
      <c r="AO149" s="47"/>
      <c r="AP149" s="48">
        <f t="shared" si="45"/>
        <v>0</v>
      </c>
      <c r="AR149" s="24"/>
      <c r="AS149" s="26"/>
      <c r="AT149" s="46"/>
      <c r="AU149" s="47"/>
      <c r="AV149" s="47"/>
      <c r="AW149" s="47"/>
      <c r="AX149" s="47"/>
      <c r="AY149" s="47"/>
      <c r="AZ149" s="47"/>
      <c r="BA149" s="47"/>
      <c r="BB149" s="47"/>
      <c r="BC149" s="47"/>
      <c r="BD149" s="48">
        <f t="shared" si="46"/>
        <v>0</v>
      </c>
      <c r="BF149" s="24"/>
      <c r="BG149" s="26"/>
      <c r="BH149" s="46"/>
      <c r="BI149" s="47"/>
      <c r="BJ149" s="47"/>
      <c r="BK149" s="47"/>
      <c r="BL149" s="47"/>
      <c r="BM149" s="47"/>
      <c r="BN149" s="47"/>
      <c r="BO149" s="47"/>
      <c r="BP149" s="47"/>
      <c r="BQ149" s="47"/>
      <c r="BR149" s="48">
        <f t="shared" si="47"/>
        <v>0</v>
      </c>
      <c r="BT149" s="24"/>
      <c r="BU149" s="26"/>
      <c r="BV149" s="46"/>
      <c r="BW149" s="47"/>
      <c r="BX149" s="47"/>
      <c r="BY149" s="47"/>
      <c r="BZ149" s="47"/>
      <c r="CA149" s="47"/>
      <c r="CB149" s="47"/>
      <c r="CC149" s="47"/>
      <c r="CD149" s="47"/>
      <c r="CE149" s="47"/>
      <c r="CF149" s="48">
        <f t="shared" si="48"/>
        <v>0</v>
      </c>
      <c r="CH149" s="24"/>
      <c r="CI149" s="26"/>
      <c r="CJ149" s="46"/>
      <c r="CK149" s="47"/>
      <c r="CL149" s="47"/>
      <c r="CM149" s="47"/>
      <c r="CN149" s="47"/>
      <c r="CO149" s="47"/>
      <c r="CP149" s="47"/>
      <c r="CQ149" s="47"/>
      <c r="CR149" s="47"/>
      <c r="CS149" s="47"/>
      <c r="CT149" s="48">
        <f t="shared" si="39"/>
        <v>0</v>
      </c>
      <c r="CV149" s="24"/>
      <c r="CW149" s="26"/>
      <c r="CX149" s="46"/>
      <c r="CY149" s="47"/>
      <c r="CZ149" s="47"/>
      <c r="DA149" s="47"/>
      <c r="DB149" s="47"/>
      <c r="DC149" s="47"/>
      <c r="DD149" s="47"/>
      <c r="DE149" s="47"/>
      <c r="DF149" s="47"/>
      <c r="DG149" s="47"/>
      <c r="DH149" s="48">
        <f t="shared" si="40"/>
        <v>0</v>
      </c>
      <c r="DJ149" s="24"/>
      <c r="DK149" s="26"/>
      <c r="DL149" s="46"/>
      <c r="DM149" s="47"/>
      <c r="DN149" s="47"/>
      <c r="DO149" s="47"/>
      <c r="DP149" s="47"/>
      <c r="DQ149" s="47"/>
      <c r="DR149" s="47"/>
      <c r="DS149" s="47"/>
      <c r="DT149" s="47"/>
      <c r="DU149" s="47"/>
      <c r="DV149" s="48">
        <f t="shared" si="41"/>
        <v>0</v>
      </c>
      <c r="DX149" s="24"/>
      <c r="DY149" s="26"/>
      <c r="DZ149" s="46"/>
      <c r="EA149" s="47"/>
      <c r="EB149" s="47"/>
      <c r="EC149" s="47"/>
      <c r="ED149" s="47"/>
      <c r="EE149" s="47"/>
      <c r="EF149" s="47"/>
      <c r="EG149" s="47"/>
      <c r="EH149" s="47"/>
      <c r="EI149" s="47"/>
      <c r="EJ149" s="48">
        <f t="shared" si="42"/>
        <v>0</v>
      </c>
      <c r="EL149" s="24"/>
      <c r="EM149" s="26"/>
      <c r="EN149" s="46"/>
      <c r="EO149" s="47"/>
      <c r="EP149" s="47"/>
      <c r="EQ149" s="47"/>
      <c r="ER149" s="47"/>
      <c r="ES149" s="47"/>
      <c r="ET149" s="47"/>
      <c r="EU149" s="47"/>
      <c r="EV149" s="47"/>
      <c r="EW149" s="47"/>
      <c r="EX149" s="48">
        <f t="shared" si="43"/>
        <v>0</v>
      </c>
    </row>
    <row r="150" spans="1:154" ht="15.75" hidden="1" customHeight="1" thickBot="1" x14ac:dyDescent="0.3">
      <c r="A150" s="24"/>
      <c r="B150" s="26"/>
      <c r="C150" s="203"/>
      <c r="D150" s="39">
        <f>C150*(1+Pressupostos!$B$17)</f>
        <v>0</v>
      </c>
      <c r="E150" s="39">
        <f>D150*(1+Pressupostos!$B$18)</f>
        <v>0</v>
      </c>
      <c r="F150" s="39">
        <f>E150*(1+Pressupostos!$B$19)</f>
        <v>0</v>
      </c>
      <c r="G150" s="39">
        <f>F150*(1+Pressupostos!$B$20)</f>
        <v>0</v>
      </c>
      <c r="H150" s="39">
        <f>G150*(1+Pressupostos!$B$21)</f>
        <v>0</v>
      </c>
      <c r="I150" s="39">
        <f>H150*(1+Pressupostos!$B$22)</f>
        <v>0</v>
      </c>
      <c r="J150" s="39">
        <f>I150*(1+Pressupostos!$B$23)</f>
        <v>0</v>
      </c>
      <c r="K150" s="39">
        <f>J150*(1+Pressupostos!$B$24)</f>
        <v>0</v>
      </c>
      <c r="L150" s="39">
        <f>K150*(1+Pressupostos!$B$25)</f>
        <v>0</v>
      </c>
      <c r="M150" s="124">
        <f t="shared" si="44"/>
        <v>0</v>
      </c>
      <c r="AD150" s="35"/>
      <c r="AE150" s="38"/>
      <c r="AF150" s="49"/>
      <c r="AG150" s="50"/>
      <c r="AH150" s="50"/>
      <c r="AI150" s="50"/>
      <c r="AJ150" s="50"/>
      <c r="AK150" s="50"/>
      <c r="AL150" s="50"/>
      <c r="AM150" s="50"/>
      <c r="AN150" s="50"/>
      <c r="AO150" s="50"/>
      <c r="AP150" s="51">
        <f t="shared" si="45"/>
        <v>0</v>
      </c>
      <c r="AR150" s="35"/>
      <c r="AS150" s="38"/>
      <c r="AT150" s="49"/>
      <c r="AU150" s="50"/>
      <c r="AV150" s="50"/>
      <c r="AW150" s="50"/>
      <c r="AX150" s="50"/>
      <c r="AY150" s="50"/>
      <c r="AZ150" s="50"/>
      <c r="BA150" s="50"/>
      <c r="BB150" s="50"/>
      <c r="BC150" s="50"/>
      <c r="BD150" s="51">
        <f t="shared" si="46"/>
        <v>0</v>
      </c>
      <c r="BF150" s="35"/>
      <c r="BG150" s="38"/>
      <c r="BH150" s="49"/>
      <c r="BI150" s="50"/>
      <c r="BJ150" s="50"/>
      <c r="BK150" s="50"/>
      <c r="BL150" s="50"/>
      <c r="BM150" s="50"/>
      <c r="BN150" s="50"/>
      <c r="BO150" s="50"/>
      <c r="BP150" s="50"/>
      <c r="BQ150" s="50"/>
      <c r="BR150" s="51">
        <f t="shared" si="47"/>
        <v>0</v>
      </c>
      <c r="BT150" s="35"/>
      <c r="BU150" s="38"/>
      <c r="BV150" s="49"/>
      <c r="BW150" s="50"/>
      <c r="BX150" s="50"/>
      <c r="BY150" s="50"/>
      <c r="BZ150" s="50"/>
      <c r="CA150" s="50"/>
      <c r="CB150" s="50"/>
      <c r="CC150" s="50"/>
      <c r="CD150" s="50"/>
      <c r="CE150" s="50"/>
      <c r="CF150" s="51">
        <f t="shared" si="48"/>
        <v>0</v>
      </c>
      <c r="CH150" s="35"/>
      <c r="CI150" s="38"/>
      <c r="CJ150" s="49"/>
      <c r="CK150" s="50"/>
      <c r="CL150" s="50"/>
      <c r="CM150" s="50"/>
      <c r="CN150" s="50"/>
      <c r="CO150" s="50"/>
      <c r="CP150" s="50"/>
      <c r="CQ150" s="50"/>
      <c r="CR150" s="50"/>
      <c r="CS150" s="50"/>
      <c r="CT150" s="51">
        <f t="shared" si="39"/>
        <v>0</v>
      </c>
      <c r="CV150" s="35"/>
      <c r="CW150" s="38"/>
      <c r="CX150" s="49"/>
      <c r="CY150" s="50"/>
      <c r="CZ150" s="50"/>
      <c r="DA150" s="50"/>
      <c r="DB150" s="50"/>
      <c r="DC150" s="50"/>
      <c r="DD150" s="50"/>
      <c r="DE150" s="50"/>
      <c r="DF150" s="50"/>
      <c r="DG150" s="50"/>
      <c r="DH150" s="51">
        <f t="shared" si="40"/>
        <v>0</v>
      </c>
      <c r="DJ150" s="35"/>
      <c r="DK150" s="38"/>
      <c r="DL150" s="49"/>
      <c r="DM150" s="50"/>
      <c r="DN150" s="50"/>
      <c r="DO150" s="50"/>
      <c r="DP150" s="50"/>
      <c r="DQ150" s="50"/>
      <c r="DR150" s="50"/>
      <c r="DS150" s="50"/>
      <c r="DT150" s="50"/>
      <c r="DU150" s="50"/>
      <c r="DV150" s="51">
        <f t="shared" si="41"/>
        <v>0</v>
      </c>
      <c r="DX150" s="35"/>
      <c r="DY150" s="38"/>
      <c r="DZ150" s="49"/>
      <c r="EA150" s="50"/>
      <c r="EB150" s="50"/>
      <c r="EC150" s="50"/>
      <c r="ED150" s="50"/>
      <c r="EE150" s="50"/>
      <c r="EF150" s="50"/>
      <c r="EG150" s="50"/>
      <c r="EH150" s="50"/>
      <c r="EI150" s="50"/>
      <c r="EJ150" s="51">
        <f t="shared" si="42"/>
        <v>0</v>
      </c>
      <c r="EL150" s="35"/>
      <c r="EM150" s="38"/>
      <c r="EN150" s="49"/>
      <c r="EO150" s="50"/>
      <c r="EP150" s="50"/>
      <c r="EQ150" s="50"/>
      <c r="ER150" s="50"/>
      <c r="ES150" s="50"/>
      <c r="ET150" s="50"/>
      <c r="EU150" s="50"/>
      <c r="EV150" s="50"/>
      <c r="EW150" s="50"/>
      <c r="EX150" s="51">
        <f t="shared" si="43"/>
        <v>0</v>
      </c>
    </row>
    <row r="151" spans="1:154" ht="15" hidden="1" customHeight="1" x14ac:dyDescent="0.25">
      <c r="A151" s="24"/>
      <c r="B151" s="26"/>
      <c r="C151" s="203"/>
      <c r="D151" s="39">
        <f>C151*(1+Pressupostos!$B$17)</f>
        <v>0</v>
      </c>
      <c r="E151" s="39">
        <f>D151*(1+Pressupostos!$B$18)</f>
        <v>0</v>
      </c>
      <c r="F151" s="39">
        <f>E151*(1+Pressupostos!$B$19)</f>
        <v>0</v>
      </c>
      <c r="G151" s="39">
        <f>F151*(1+Pressupostos!$B$20)</f>
        <v>0</v>
      </c>
      <c r="H151" s="39">
        <f>G151*(1+Pressupostos!$B$21)</f>
        <v>0</v>
      </c>
      <c r="I151" s="39">
        <f>H151*(1+Pressupostos!$B$22)</f>
        <v>0</v>
      </c>
      <c r="J151" s="39">
        <f>I151*(1+Pressupostos!$B$23)</f>
        <v>0</v>
      </c>
      <c r="K151" s="39">
        <f>J151*(1+Pressupostos!$B$24)</f>
        <v>0</v>
      </c>
      <c r="L151" s="39">
        <f>K151*(1+Pressupostos!$B$25)</f>
        <v>0</v>
      </c>
      <c r="M151" s="124">
        <f t="shared" si="44"/>
        <v>0</v>
      </c>
      <c r="AD151" s="24"/>
      <c r="AE151" s="26"/>
      <c r="AF151" s="46"/>
      <c r="AG151" s="47"/>
      <c r="AH151" s="47"/>
      <c r="AI151" s="47"/>
      <c r="AJ151" s="47"/>
      <c r="AK151" s="47"/>
      <c r="AL151" s="47"/>
      <c r="AM151" s="47"/>
      <c r="AN151" s="47"/>
      <c r="AO151" s="47"/>
      <c r="AP151" s="48">
        <f t="shared" si="45"/>
        <v>0</v>
      </c>
      <c r="AR151" s="24"/>
      <c r="AS151" s="26"/>
      <c r="AT151" s="46"/>
      <c r="AU151" s="47"/>
      <c r="AV151" s="47"/>
      <c r="AW151" s="47"/>
      <c r="AX151" s="47"/>
      <c r="AY151" s="47"/>
      <c r="AZ151" s="47"/>
      <c r="BA151" s="47"/>
      <c r="BB151" s="47"/>
      <c r="BC151" s="47"/>
      <c r="BD151" s="48">
        <f t="shared" si="46"/>
        <v>0</v>
      </c>
      <c r="BF151" s="24"/>
      <c r="BG151" s="26"/>
      <c r="BH151" s="46"/>
      <c r="BI151" s="47"/>
      <c r="BJ151" s="47"/>
      <c r="BK151" s="47"/>
      <c r="BL151" s="47"/>
      <c r="BM151" s="47"/>
      <c r="BN151" s="47"/>
      <c r="BO151" s="47"/>
      <c r="BP151" s="47"/>
      <c r="BQ151" s="47"/>
      <c r="BR151" s="48">
        <f t="shared" si="47"/>
        <v>0</v>
      </c>
      <c r="BT151" s="24"/>
      <c r="BU151" s="26"/>
      <c r="BV151" s="46"/>
      <c r="BW151" s="47"/>
      <c r="BX151" s="47"/>
      <c r="BY151" s="47"/>
      <c r="BZ151" s="47"/>
      <c r="CA151" s="47"/>
      <c r="CB151" s="47"/>
      <c r="CC151" s="47"/>
      <c r="CD151" s="47"/>
      <c r="CE151" s="47"/>
      <c r="CF151" s="48">
        <f t="shared" si="48"/>
        <v>0</v>
      </c>
      <c r="CH151" s="24"/>
      <c r="CI151" s="26"/>
      <c r="CJ151" s="46"/>
      <c r="CK151" s="47"/>
      <c r="CL151" s="47"/>
      <c r="CM151" s="47"/>
      <c r="CN151" s="47"/>
      <c r="CO151" s="47"/>
      <c r="CP151" s="47"/>
      <c r="CQ151" s="47"/>
      <c r="CR151" s="47"/>
      <c r="CS151" s="47"/>
      <c r="CT151" s="48">
        <f t="shared" si="39"/>
        <v>0</v>
      </c>
      <c r="CV151" s="24"/>
      <c r="CW151" s="26"/>
      <c r="CX151" s="46"/>
      <c r="CY151" s="47"/>
      <c r="CZ151" s="47"/>
      <c r="DA151" s="47"/>
      <c r="DB151" s="47"/>
      <c r="DC151" s="47"/>
      <c r="DD151" s="47"/>
      <c r="DE151" s="47"/>
      <c r="DF151" s="47"/>
      <c r="DG151" s="47"/>
      <c r="DH151" s="48">
        <f t="shared" si="40"/>
        <v>0</v>
      </c>
      <c r="DJ151" s="24"/>
      <c r="DK151" s="26"/>
      <c r="DL151" s="46"/>
      <c r="DM151" s="47"/>
      <c r="DN151" s="47"/>
      <c r="DO151" s="47"/>
      <c r="DP151" s="47"/>
      <c r="DQ151" s="47"/>
      <c r="DR151" s="47"/>
      <c r="DS151" s="47"/>
      <c r="DT151" s="47"/>
      <c r="DU151" s="47"/>
      <c r="DV151" s="48">
        <f t="shared" si="41"/>
        <v>0</v>
      </c>
      <c r="DX151" s="24"/>
      <c r="DY151" s="26"/>
      <c r="DZ151" s="46"/>
      <c r="EA151" s="47"/>
      <c r="EB151" s="47"/>
      <c r="EC151" s="47"/>
      <c r="ED151" s="47"/>
      <c r="EE151" s="47"/>
      <c r="EF151" s="47"/>
      <c r="EG151" s="47"/>
      <c r="EH151" s="47"/>
      <c r="EI151" s="47"/>
      <c r="EJ151" s="48">
        <f t="shared" si="42"/>
        <v>0</v>
      </c>
      <c r="EL151" s="24"/>
      <c r="EM151" s="26"/>
      <c r="EN151" s="46"/>
      <c r="EO151" s="47"/>
      <c r="EP151" s="47"/>
      <c r="EQ151" s="47"/>
      <c r="ER151" s="47"/>
      <c r="ES151" s="47"/>
      <c r="ET151" s="47"/>
      <c r="EU151" s="47"/>
      <c r="EV151" s="47"/>
      <c r="EW151" s="47"/>
      <c r="EX151" s="48">
        <f t="shared" si="43"/>
        <v>0</v>
      </c>
    </row>
    <row r="152" spans="1:154" ht="15" hidden="1" customHeight="1" x14ac:dyDescent="0.25">
      <c r="A152" s="24"/>
      <c r="B152" s="26"/>
      <c r="C152" s="203"/>
      <c r="D152" s="39">
        <f>C152*(1+Pressupostos!$B$17)</f>
        <v>0</v>
      </c>
      <c r="E152" s="39">
        <f>D152*(1+Pressupostos!$B$18)</f>
        <v>0</v>
      </c>
      <c r="F152" s="39">
        <f>E152*(1+Pressupostos!$B$19)</f>
        <v>0</v>
      </c>
      <c r="G152" s="39">
        <f>F152*(1+Pressupostos!$B$20)</f>
        <v>0</v>
      </c>
      <c r="H152" s="39">
        <f>G152*(1+Pressupostos!$B$21)</f>
        <v>0</v>
      </c>
      <c r="I152" s="39">
        <f>H152*(1+Pressupostos!$B$22)</f>
        <v>0</v>
      </c>
      <c r="J152" s="39">
        <f>I152*(1+Pressupostos!$B$23)</f>
        <v>0</v>
      </c>
      <c r="K152" s="39">
        <f>J152*(1+Pressupostos!$B$24)</f>
        <v>0</v>
      </c>
      <c r="L152" s="39">
        <f>K152*(1+Pressupostos!$B$25)</f>
        <v>0</v>
      </c>
      <c r="M152" s="124">
        <f t="shared" si="44"/>
        <v>0</v>
      </c>
      <c r="AD152" s="24"/>
      <c r="AE152" s="26"/>
      <c r="AF152" s="46"/>
      <c r="AG152" s="47"/>
      <c r="AH152" s="47"/>
      <c r="AI152" s="47"/>
      <c r="AJ152" s="47"/>
      <c r="AK152" s="47"/>
      <c r="AL152" s="47"/>
      <c r="AM152" s="47"/>
      <c r="AN152" s="47"/>
      <c r="AO152" s="47"/>
      <c r="AP152" s="48">
        <f t="shared" si="45"/>
        <v>0</v>
      </c>
      <c r="AR152" s="24"/>
      <c r="AS152" s="26"/>
      <c r="AT152" s="46"/>
      <c r="AU152" s="47"/>
      <c r="AV152" s="47"/>
      <c r="AW152" s="47"/>
      <c r="AX152" s="47"/>
      <c r="AY152" s="47"/>
      <c r="AZ152" s="47"/>
      <c r="BA152" s="47"/>
      <c r="BB152" s="47"/>
      <c r="BC152" s="47"/>
      <c r="BD152" s="48">
        <f t="shared" si="46"/>
        <v>0</v>
      </c>
      <c r="BF152" s="24"/>
      <c r="BG152" s="26"/>
      <c r="BH152" s="46"/>
      <c r="BI152" s="47"/>
      <c r="BJ152" s="47"/>
      <c r="BK152" s="47"/>
      <c r="BL152" s="47"/>
      <c r="BM152" s="47"/>
      <c r="BN152" s="47"/>
      <c r="BO152" s="47"/>
      <c r="BP152" s="47"/>
      <c r="BQ152" s="47"/>
      <c r="BR152" s="48">
        <f t="shared" si="47"/>
        <v>0</v>
      </c>
      <c r="BT152" s="24"/>
      <c r="BU152" s="26"/>
      <c r="BV152" s="46"/>
      <c r="BW152" s="47"/>
      <c r="BX152" s="47"/>
      <c r="BY152" s="47"/>
      <c r="BZ152" s="47"/>
      <c r="CA152" s="47"/>
      <c r="CB152" s="47"/>
      <c r="CC152" s="47"/>
      <c r="CD152" s="47"/>
      <c r="CE152" s="47"/>
      <c r="CF152" s="48">
        <f t="shared" si="48"/>
        <v>0</v>
      </c>
      <c r="CH152" s="24"/>
      <c r="CI152" s="26"/>
      <c r="CJ152" s="46"/>
      <c r="CK152" s="47"/>
      <c r="CL152" s="47"/>
      <c r="CM152" s="47"/>
      <c r="CN152" s="47"/>
      <c r="CO152" s="47"/>
      <c r="CP152" s="47"/>
      <c r="CQ152" s="47"/>
      <c r="CR152" s="47"/>
      <c r="CS152" s="47"/>
      <c r="CT152" s="48">
        <f t="shared" ref="CT152:CT158" si="49">SUM(CJ152:CS152)</f>
        <v>0</v>
      </c>
      <c r="CV152" s="24"/>
      <c r="CW152" s="26"/>
      <c r="CX152" s="46"/>
      <c r="CY152" s="47"/>
      <c r="CZ152" s="47"/>
      <c r="DA152" s="47"/>
      <c r="DB152" s="47"/>
      <c r="DC152" s="47"/>
      <c r="DD152" s="47"/>
      <c r="DE152" s="47"/>
      <c r="DF152" s="47"/>
      <c r="DG152" s="47"/>
      <c r="DH152" s="48">
        <f t="shared" ref="DH152:DH158" si="50">SUM(CX152:DG152)</f>
        <v>0</v>
      </c>
      <c r="DJ152" s="24"/>
      <c r="DK152" s="26"/>
      <c r="DL152" s="46"/>
      <c r="DM152" s="47"/>
      <c r="DN152" s="47"/>
      <c r="DO152" s="47"/>
      <c r="DP152" s="47"/>
      <c r="DQ152" s="47"/>
      <c r="DR152" s="47"/>
      <c r="DS152" s="47"/>
      <c r="DT152" s="47"/>
      <c r="DU152" s="47"/>
      <c r="DV152" s="48">
        <f t="shared" ref="DV152:DV158" si="51">SUM(DL152:DU152)</f>
        <v>0</v>
      </c>
      <c r="DX152" s="24"/>
      <c r="DY152" s="26"/>
      <c r="DZ152" s="46"/>
      <c r="EA152" s="47"/>
      <c r="EB152" s="47"/>
      <c r="EC152" s="47"/>
      <c r="ED152" s="47"/>
      <c r="EE152" s="47"/>
      <c r="EF152" s="47"/>
      <c r="EG152" s="47"/>
      <c r="EH152" s="47"/>
      <c r="EI152" s="47"/>
      <c r="EJ152" s="48">
        <f t="shared" ref="EJ152:EJ158" si="52">SUM(DZ152:EI152)</f>
        <v>0</v>
      </c>
      <c r="EL152" s="24"/>
      <c r="EM152" s="26"/>
      <c r="EN152" s="46"/>
      <c r="EO152" s="47"/>
      <c r="EP152" s="47"/>
      <c r="EQ152" s="47"/>
      <c r="ER152" s="47"/>
      <c r="ES152" s="47"/>
      <c r="ET152" s="47"/>
      <c r="EU152" s="47"/>
      <c r="EV152" s="47"/>
      <c r="EW152" s="47"/>
      <c r="EX152" s="48">
        <f t="shared" ref="EX152:EX158" si="53">SUM(EN152:EW152)</f>
        <v>0</v>
      </c>
    </row>
    <row r="153" spans="1:154" ht="15" hidden="1" customHeight="1" x14ac:dyDescent="0.25">
      <c r="A153" s="24"/>
      <c r="B153" s="26"/>
      <c r="C153" s="203"/>
      <c r="D153" s="39">
        <f>C153*(1+Pressupostos!$B$17)</f>
        <v>0</v>
      </c>
      <c r="E153" s="39">
        <f>D153*(1+Pressupostos!$B$18)</f>
        <v>0</v>
      </c>
      <c r="F153" s="39">
        <f>E153*(1+Pressupostos!$B$19)</f>
        <v>0</v>
      </c>
      <c r="G153" s="39">
        <f>F153*(1+Pressupostos!$B$20)</f>
        <v>0</v>
      </c>
      <c r="H153" s="39">
        <f>G153*(1+Pressupostos!$B$21)</f>
        <v>0</v>
      </c>
      <c r="I153" s="39">
        <f>H153*(1+Pressupostos!$B$22)</f>
        <v>0</v>
      </c>
      <c r="J153" s="39">
        <f>I153*(1+Pressupostos!$B$23)</f>
        <v>0</v>
      </c>
      <c r="K153" s="39">
        <f>J153*(1+Pressupostos!$B$24)</f>
        <v>0</v>
      </c>
      <c r="L153" s="39">
        <f>K153*(1+Pressupostos!$B$25)</f>
        <v>0</v>
      </c>
      <c r="M153" s="124">
        <f t="shared" si="44"/>
        <v>0</v>
      </c>
      <c r="AD153" s="24"/>
      <c r="AE153" s="26"/>
      <c r="AF153" s="46"/>
      <c r="AG153" s="47"/>
      <c r="AH153" s="47"/>
      <c r="AI153" s="47"/>
      <c r="AJ153" s="47"/>
      <c r="AK153" s="47"/>
      <c r="AL153" s="47"/>
      <c r="AM153" s="47"/>
      <c r="AN153" s="47"/>
      <c r="AO153" s="47"/>
      <c r="AP153" s="48">
        <f t="shared" si="45"/>
        <v>0</v>
      </c>
      <c r="AR153" s="24"/>
      <c r="AS153" s="26"/>
      <c r="AT153" s="46"/>
      <c r="AU153" s="47"/>
      <c r="AV153" s="47"/>
      <c r="AW153" s="47"/>
      <c r="AX153" s="47"/>
      <c r="AY153" s="47"/>
      <c r="AZ153" s="47"/>
      <c r="BA153" s="47"/>
      <c r="BB153" s="47"/>
      <c r="BC153" s="47"/>
      <c r="BD153" s="48">
        <f t="shared" si="46"/>
        <v>0</v>
      </c>
      <c r="BF153" s="24"/>
      <c r="BG153" s="26"/>
      <c r="BH153" s="46"/>
      <c r="BI153" s="47"/>
      <c r="BJ153" s="47"/>
      <c r="BK153" s="47"/>
      <c r="BL153" s="47"/>
      <c r="BM153" s="47"/>
      <c r="BN153" s="47"/>
      <c r="BO153" s="47"/>
      <c r="BP153" s="47"/>
      <c r="BQ153" s="47"/>
      <c r="BR153" s="48">
        <f t="shared" si="47"/>
        <v>0</v>
      </c>
      <c r="BT153" s="24"/>
      <c r="BU153" s="26"/>
      <c r="BV153" s="46"/>
      <c r="BW153" s="47"/>
      <c r="BX153" s="47"/>
      <c r="BY153" s="47"/>
      <c r="BZ153" s="47"/>
      <c r="CA153" s="47"/>
      <c r="CB153" s="47"/>
      <c r="CC153" s="47"/>
      <c r="CD153" s="47"/>
      <c r="CE153" s="47"/>
      <c r="CF153" s="48">
        <f t="shared" si="48"/>
        <v>0</v>
      </c>
      <c r="CH153" s="24"/>
      <c r="CI153" s="26"/>
      <c r="CJ153" s="46"/>
      <c r="CK153" s="47"/>
      <c r="CL153" s="47"/>
      <c r="CM153" s="47"/>
      <c r="CN153" s="47"/>
      <c r="CO153" s="47"/>
      <c r="CP153" s="47"/>
      <c r="CQ153" s="47"/>
      <c r="CR153" s="47"/>
      <c r="CS153" s="47"/>
      <c r="CT153" s="48">
        <f t="shared" si="49"/>
        <v>0</v>
      </c>
      <c r="CV153" s="24"/>
      <c r="CW153" s="26"/>
      <c r="CX153" s="46"/>
      <c r="CY153" s="47"/>
      <c r="CZ153" s="47"/>
      <c r="DA153" s="47"/>
      <c r="DB153" s="47"/>
      <c r="DC153" s="47"/>
      <c r="DD153" s="47"/>
      <c r="DE153" s="47"/>
      <c r="DF153" s="47"/>
      <c r="DG153" s="47"/>
      <c r="DH153" s="48">
        <f t="shared" si="50"/>
        <v>0</v>
      </c>
      <c r="DJ153" s="24"/>
      <c r="DK153" s="26"/>
      <c r="DL153" s="46"/>
      <c r="DM153" s="47"/>
      <c r="DN153" s="47"/>
      <c r="DO153" s="47"/>
      <c r="DP153" s="47"/>
      <c r="DQ153" s="47"/>
      <c r="DR153" s="47"/>
      <c r="DS153" s="47"/>
      <c r="DT153" s="47"/>
      <c r="DU153" s="47"/>
      <c r="DV153" s="48">
        <f t="shared" si="51"/>
        <v>0</v>
      </c>
      <c r="DX153" s="24"/>
      <c r="DY153" s="26"/>
      <c r="DZ153" s="46"/>
      <c r="EA153" s="47"/>
      <c r="EB153" s="47"/>
      <c r="EC153" s="47"/>
      <c r="ED153" s="47"/>
      <c r="EE153" s="47"/>
      <c r="EF153" s="47"/>
      <c r="EG153" s="47"/>
      <c r="EH153" s="47"/>
      <c r="EI153" s="47"/>
      <c r="EJ153" s="48">
        <f t="shared" si="52"/>
        <v>0</v>
      </c>
      <c r="EL153" s="24"/>
      <c r="EM153" s="26"/>
      <c r="EN153" s="46"/>
      <c r="EO153" s="47"/>
      <c r="EP153" s="47"/>
      <c r="EQ153" s="47"/>
      <c r="ER153" s="47"/>
      <c r="ES153" s="47"/>
      <c r="ET153" s="47"/>
      <c r="EU153" s="47"/>
      <c r="EV153" s="47"/>
      <c r="EW153" s="47"/>
      <c r="EX153" s="48">
        <f t="shared" si="53"/>
        <v>0</v>
      </c>
    </row>
    <row r="154" spans="1:154" ht="15" hidden="1" customHeight="1" x14ac:dyDescent="0.25">
      <c r="A154" s="24"/>
      <c r="B154" s="26"/>
      <c r="C154" s="203"/>
      <c r="D154" s="39">
        <f>C154*(1+Pressupostos!$B$17)</f>
        <v>0</v>
      </c>
      <c r="E154" s="39">
        <f>D154*(1+Pressupostos!$B$18)</f>
        <v>0</v>
      </c>
      <c r="F154" s="39">
        <f>E154*(1+Pressupostos!$B$19)</f>
        <v>0</v>
      </c>
      <c r="G154" s="39">
        <f>F154*(1+Pressupostos!$B$20)</f>
        <v>0</v>
      </c>
      <c r="H154" s="39">
        <f>G154*(1+Pressupostos!$B$21)</f>
        <v>0</v>
      </c>
      <c r="I154" s="39">
        <f>H154*(1+Pressupostos!$B$22)</f>
        <v>0</v>
      </c>
      <c r="J154" s="39">
        <f>I154*(1+Pressupostos!$B$23)</f>
        <v>0</v>
      </c>
      <c r="K154" s="39">
        <f>J154*(1+Pressupostos!$B$24)</f>
        <v>0</v>
      </c>
      <c r="L154" s="39">
        <f>K154*(1+Pressupostos!$B$25)</f>
        <v>0</v>
      </c>
      <c r="M154" s="124">
        <f t="shared" si="44"/>
        <v>0</v>
      </c>
      <c r="AD154" s="24"/>
      <c r="AE154" s="26"/>
      <c r="AF154" s="46"/>
      <c r="AG154" s="47"/>
      <c r="AH154" s="47"/>
      <c r="AI154" s="47"/>
      <c r="AJ154" s="47"/>
      <c r="AK154" s="47"/>
      <c r="AL154" s="47"/>
      <c r="AM154" s="47"/>
      <c r="AN154" s="47"/>
      <c r="AO154" s="47"/>
      <c r="AP154" s="48">
        <f t="shared" si="45"/>
        <v>0</v>
      </c>
      <c r="AR154" s="24"/>
      <c r="AS154" s="26"/>
      <c r="AT154" s="46"/>
      <c r="AU154" s="47"/>
      <c r="AV154" s="47"/>
      <c r="AW154" s="47"/>
      <c r="AX154" s="47"/>
      <c r="AY154" s="47"/>
      <c r="AZ154" s="47"/>
      <c r="BA154" s="47"/>
      <c r="BB154" s="47"/>
      <c r="BC154" s="47"/>
      <c r="BD154" s="48">
        <f t="shared" si="46"/>
        <v>0</v>
      </c>
      <c r="BF154" s="24"/>
      <c r="BG154" s="26"/>
      <c r="BH154" s="46"/>
      <c r="BI154" s="47"/>
      <c r="BJ154" s="47"/>
      <c r="BK154" s="47"/>
      <c r="BL154" s="47"/>
      <c r="BM154" s="47"/>
      <c r="BN154" s="47"/>
      <c r="BO154" s="47"/>
      <c r="BP154" s="47"/>
      <c r="BQ154" s="47"/>
      <c r="BR154" s="48">
        <f t="shared" si="47"/>
        <v>0</v>
      </c>
      <c r="BT154" s="24"/>
      <c r="BU154" s="26"/>
      <c r="BV154" s="46"/>
      <c r="BW154" s="47"/>
      <c r="BX154" s="47"/>
      <c r="BY154" s="47"/>
      <c r="BZ154" s="47"/>
      <c r="CA154" s="47"/>
      <c r="CB154" s="47"/>
      <c r="CC154" s="47"/>
      <c r="CD154" s="47"/>
      <c r="CE154" s="47"/>
      <c r="CF154" s="48">
        <f t="shared" si="48"/>
        <v>0</v>
      </c>
      <c r="CH154" s="24"/>
      <c r="CI154" s="26"/>
      <c r="CJ154" s="46"/>
      <c r="CK154" s="47"/>
      <c r="CL154" s="47"/>
      <c r="CM154" s="47"/>
      <c r="CN154" s="47"/>
      <c r="CO154" s="47"/>
      <c r="CP154" s="47"/>
      <c r="CQ154" s="47"/>
      <c r="CR154" s="47"/>
      <c r="CS154" s="47"/>
      <c r="CT154" s="48">
        <f t="shared" si="49"/>
        <v>0</v>
      </c>
      <c r="CV154" s="24"/>
      <c r="CW154" s="26"/>
      <c r="CX154" s="46"/>
      <c r="CY154" s="47"/>
      <c r="CZ154" s="47"/>
      <c r="DA154" s="47"/>
      <c r="DB154" s="47"/>
      <c r="DC154" s="47"/>
      <c r="DD154" s="47"/>
      <c r="DE154" s="47"/>
      <c r="DF154" s="47"/>
      <c r="DG154" s="47"/>
      <c r="DH154" s="48">
        <f t="shared" si="50"/>
        <v>0</v>
      </c>
      <c r="DJ154" s="24"/>
      <c r="DK154" s="26"/>
      <c r="DL154" s="46"/>
      <c r="DM154" s="47"/>
      <c r="DN154" s="47"/>
      <c r="DO154" s="47"/>
      <c r="DP154" s="47"/>
      <c r="DQ154" s="47"/>
      <c r="DR154" s="47"/>
      <c r="DS154" s="47"/>
      <c r="DT154" s="47"/>
      <c r="DU154" s="47"/>
      <c r="DV154" s="48">
        <f t="shared" si="51"/>
        <v>0</v>
      </c>
      <c r="DX154" s="24"/>
      <c r="DY154" s="26"/>
      <c r="DZ154" s="46"/>
      <c r="EA154" s="47"/>
      <c r="EB154" s="47"/>
      <c r="EC154" s="47"/>
      <c r="ED154" s="47"/>
      <c r="EE154" s="47"/>
      <c r="EF154" s="47"/>
      <c r="EG154" s="47"/>
      <c r="EH154" s="47"/>
      <c r="EI154" s="47"/>
      <c r="EJ154" s="48">
        <f t="shared" si="52"/>
        <v>0</v>
      </c>
      <c r="EL154" s="24"/>
      <c r="EM154" s="26"/>
      <c r="EN154" s="46"/>
      <c r="EO154" s="47"/>
      <c r="EP154" s="47"/>
      <c r="EQ154" s="47"/>
      <c r="ER154" s="47"/>
      <c r="ES154" s="47"/>
      <c r="ET154" s="47"/>
      <c r="EU154" s="47"/>
      <c r="EV154" s="47"/>
      <c r="EW154" s="47"/>
      <c r="EX154" s="48">
        <f t="shared" si="53"/>
        <v>0</v>
      </c>
    </row>
    <row r="155" spans="1:154" hidden="1" x14ac:dyDescent="0.25">
      <c r="A155" s="24"/>
      <c r="B155" s="26"/>
      <c r="C155" s="203"/>
      <c r="D155" s="39">
        <f>C155*(1+Pressupostos!$B$17)</f>
        <v>0</v>
      </c>
      <c r="E155" s="39">
        <f>D155*(1+Pressupostos!$B$18)</f>
        <v>0</v>
      </c>
      <c r="F155" s="39">
        <f>E155*(1+Pressupostos!$B$19)</f>
        <v>0</v>
      </c>
      <c r="G155" s="39">
        <f>F155*(1+Pressupostos!$B$20)</f>
        <v>0</v>
      </c>
      <c r="H155" s="39">
        <f>G155*(1+Pressupostos!$B$21)</f>
        <v>0</v>
      </c>
      <c r="I155" s="39">
        <f>H155*(1+Pressupostos!$B$22)</f>
        <v>0</v>
      </c>
      <c r="J155" s="39">
        <f>I155*(1+Pressupostos!$B$23)</f>
        <v>0</v>
      </c>
      <c r="K155" s="39">
        <f>J155*(1+Pressupostos!$B$24)</f>
        <v>0</v>
      </c>
      <c r="L155" s="39">
        <f>K155*(1+Pressupostos!$B$25)</f>
        <v>0</v>
      </c>
      <c r="M155" s="124">
        <f t="shared" si="44"/>
        <v>0</v>
      </c>
      <c r="AD155" s="24"/>
      <c r="AE155" s="26"/>
      <c r="AF155" s="46"/>
      <c r="AG155" s="47"/>
      <c r="AH155" s="47"/>
      <c r="AI155" s="47"/>
      <c r="AJ155" s="47"/>
      <c r="AK155" s="47"/>
      <c r="AL155" s="47"/>
      <c r="AM155" s="47"/>
      <c r="AN155" s="47"/>
      <c r="AO155" s="47"/>
      <c r="AP155" s="48">
        <f t="shared" si="45"/>
        <v>0</v>
      </c>
      <c r="AR155" s="24"/>
      <c r="AS155" s="26"/>
      <c r="AT155" s="46"/>
      <c r="AU155" s="47"/>
      <c r="AV155" s="47"/>
      <c r="AW155" s="47"/>
      <c r="AX155" s="47"/>
      <c r="AY155" s="47"/>
      <c r="AZ155" s="47"/>
      <c r="BA155" s="47"/>
      <c r="BB155" s="47"/>
      <c r="BC155" s="47"/>
      <c r="BD155" s="48">
        <f t="shared" si="46"/>
        <v>0</v>
      </c>
      <c r="BF155" s="24"/>
      <c r="BG155" s="26"/>
      <c r="BH155" s="46"/>
      <c r="BI155" s="47"/>
      <c r="BJ155" s="47"/>
      <c r="BK155" s="47"/>
      <c r="BL155" s="47"/>
      <c r="BM155" s="47"/>
      <c r="BN155" s="47"/>
      <c r="BO155" s="47"/>
      <c r="BP155" s="47"/>
      <c r="BQ155" s="47"/>
      <c r="BR155" s="48">
        <f t="shared" si="47"/>
        <v>0</v>
      </c>
      <c r="BT155" s="24"/>
      <c r="BU155" s="26"/>
      <c r="BV155" s="46"/>
      <c r="BW155" s="47"/>
      <c r="BX155" s="47"/>
      <c r="BY155" s="47"/>
      <c r="BZ155" s="47"/>
      <c r="CA155" s="47"/>
      <c r="CB155" s="47"/>
      <c r="CC155" s="47"/>
      <c r="CD155" s="47"/>
      <c r="CE155" s="47"/>
      <c r="CF155" s="48">
        <f t="shared" si="48"/>
        <v>0</v>
      </c>
      <c r="CH155" s="24"/>
      <c r="CI155" s="26"/>
      <c r="CJ155" s="46"/>
      <c r="CK155" s="47"/>
      <c r="CL155" s="47"/>
      <c r="CM155" s="47"/>
      <c r="CN155" s="47"/>
      <c r="CO155" s="47"/>
      <c r="CP155" s="47"/>
      <c r="CQ155" s="47"/>
      <c r="CR155" s="47"/>
      <c r="CS155" s="47"/>
      <c r="CT155" s="48">
        <f t="shared" si="49"/>
        <v>0</v>
      </c>
      <c r="CV155" s="24"/>
      <c r="CW155" s="26"/>
      <c r="CX155" s="46"/>
      <c r="CY155" s="47"/>
      <c r="CZ155" s="47"/>
      <c r="DA155" s="47"/>
      <c r="DB155" s="47"/>
      <c r="DC155" s="47"/>
      <c r="DD155" s="47"/>
      <c r="DE155" s="47"/>
      <c r="DF155" s="47"/>
      <c r="DG155" s="47"/>
      <c r="DH155" s="48">
        <f t="shared" si="50"/>
        <v>0</v>
      </c>
      <c r="DJ155" s="24"/>
      <c r="DK155" s="26"/>
      <c r="DL155" s="46"/>
      <c r="DM155" s="47"/>
      <c r="DN155" s="47"/>
      <c r="DO155" s="47"/>
      <c r="DP155" s="47"/>
      <c r="DQ155" s="47"/>
      <c r="DR155" s="47"/>
      <c r="DS155" s="47"/>
      <c r="DT155" s="47"/>
      <c r="DU155" s="47"/>
      <c r="DV155" s="48">
        <f t="shared" si="51"/>
        <v>0</v>
      </c>
      <c r="DX155" s="24"/>
      <c r="DY155" s="26"/>
      <c r="DZ155" s="46"/>
      <c r="EA155" s="47"/>
      <c r="EB155" s="47"/>
      <c r="EC155" s="47"/>
      <c r="ED155" s="47"/>
      <c r="EE155" s="47"/>
      <c r="EF155" s="47"/>
      <c r="EG155" s="47"/>
      <c r="EH155" s="47"/>
      <c r="EI155" s="47"/>
      <c r="EJ155" s="48">
        <f t="shared" si="52"/>
        <v>0</v>
      </c>
      <c r="EL155" s="24"/>
      <c r="EM155" s="26"/>
      <c r="EN155" s="46"/>
      <c r="EO155" s="47"/>
      <c r="EP155" s="47"/>
      <c r="EQ155" s="47"/>
      <c r="ER155" s="47"/>
      <c r="ES155" s="47"/>
      <c r="ET155" s="47"/>
      <c r="EU155" s="47"/>
      <c r="EV155" s="47"/>
      <c r="EW155" s="47"/>
      <c r="EX155" s="48">
        <f t="shared" si="53"/>
        <v>0</v>
      </c>
    </row>
    <row r="156" spans="1:154" ht="16.5" hidden="1" customHeight="1" x14ac:dyDescent="0.25">
      <c r="A156" s="103"/>
      <c r="B156" s="69"/>
      <c r="C156" s="203"/>
      <c r="D156" s="39">
        <f>C156*(1+Pressupostos!$B$17)</f>
        <v>0</v>
      </c>
      <c r="E156" s="39">
        <f>D156*(1+Pressupostos!$B$18)</f>
        <v>0</v>
      </c>
      <c r="F156" s="39">
        <f>E156*(1+Pressupostos!$B$19)</f>
        <v>0</v>
      </c>
      <c r="G156" s="39">
        <f>F156*(1+Pressupostos!$B$20)</f>
        <v>0</v>
      </c>
      <c r="H156" s="39">
        <f>G156*(1+Pressupostos!$B$21)</f>
        <v>0</v>
      </c>
      <c r="I156" s="39">
        <f>H156*(1+Pressupostos!$B$22)</f>
        <v>0</v>
      </c>
      <c r="J156" s="39">
        <f>I156*(1+Pressupostos!$B$23)</f>
        <v>0</v>
      </c>
      <c r="K156" s="39">
        <f>J156*(1+Pressupostos!$B$24)</f>
        <v>0</v>
      </c>
      <c r="L156" s="39">
        <f>K156*(1+Pressupostos!$B$25)</f>
        <v>0</v>
      </c>
      <c r="M156" s="126">
        <f t="shared" si="44"/>
        <v>0</v>
      </c>
      <c r="AD156" s="103"/>
      <c r="AE156" s="69"/>
      <c r="AF156" s="113"/>
      <c r="AG156" s="114"/>
      <c r="AH156" s="114"/>
      <c r="AI156" s="114"/>
      <c r="AJ156" s="114"/>
      <c r="AK156" s="114"/>
      <c r="AL156" s="114"/>
      <c r="AM156" s="114"/>
      <c r="AN156" s="114"/>
      <c r="AO156" s="114"/>
      <c r="AP156" s="115">
        <f t="shared" si="45"/>
        <v>0</v>
      </c>
      <c r="AR156" s="103"/>
      <c r="AS156" s="69"/>
      <c r="AT156" s="113"/>
      <c r="AU156" s="114"/>
      <c r="AV156" s="114"/>
      <c r="AW156" s="114"/>
      <c r="AX156" s="114"/>
      <c r="AY156" s="114"/>
      <c r="AZ156" s="114"/>
      <c r="BA156" s="114"/>
      <c r="BB156" s="114"/>
      <c r="BC156" s="114"/>
      <c r="BD156" s="115">
        <f t="shared" si="46"/>
        <v>0</v>
      </c>
      <c r="BF156" s="103"/>
      <c r="BG156" s="69"/>
      <c r="BH156" s="113"/>
      <c r="BI156" s="114"/>
      <c r="BJ156" s="114"/>
      <c r="BK156" s="114"/>
      <c r="BL156" s="114"/>
      <c r="BM156" s="114"/>
      <c r="BN156" s="114"/>
      <c r="BO156" s="114"/>
      <c r="BP156" s="114"/>
      <c r="BQ156" s="114"/>
      <c r="BR156" s="115">
        <f t="shared" si="47"/>
        <v>0</v>
      </c>
      <c r="BT156" s="103"/>
      <c r="BU156" s="69"/>
      <c r="BV156" s="113"/>
      <c r="BW156" s="114"/>
      <c r="BX156" s="114"/>
      <c r="BY156" s="114"/>
      <c r="BZ156" s="114"/>
      <c r="CA156" s="114"/>
      <c r="CB156" s="114"/>
      <c r="CC156" s="114"/>
      <c r="CD156" s="114"/>
      <c r="CE156" s="114"/>
      <c r="CF156" s="115">
        <f t="shared" si="48"/>
        <v>0</v>
      </c>
      <c r="CH156" s="103"/>
      <c r="CI156" s="69"/>
      <c r="CJ156" s="113"/>
      <c r="CK156" s="114"/>
      <c r="CL156" s="114"/>
      <c r="CM156" s="114"/>
      <c r="CN156" s="114"/>
      <c r="CO156" s="114"/>
      <c r="CP156" s="114"/>
      <c r="CQ156" s="114"/>
      <c r="CR156" s="114"/>
      <c r="CS156" s="114"/>
      <c r="CT156" s="115">
        <f t="shared" si="49"/>
        <v>0</v>
      </c>
      <c r="CV156" s="103"/>
      <c r="CW156" s="69"/>
      <c r="CX156" s="113"/>
      <c r="CY156" s="114"/>
      <c r="CZ156" s="114"/>
      <c r="DA156" s="114"/>
      <c r="DB156" s="114"/>
      <c r="DC156" s="114"/>
      <c r="DD156" s="114"/>
      <c r="DE156" s="114"/>
      <c r="DF156" s="114"/>
      <c r="DG156" s="114"/>
      <c r="DH156" s="115">
        <f t="shared" si="50"/>
        <v>0</v>
      </c>
      <c r="DJ156" s="103"/>
      <c r="DK156" s="69"/>
      <c r="DL156" s="113"/>
      <c r="DM156" s="114"/>
      <c r="DN156" s="114"/>
      <c r="DO156" s="114"/>
      <c r="DP156" s="114"/>
      <c r="DQ156" s="114"/>
      <c r="DR156" s="114"/>
      <c r="DS156" s="114"/>
      <c r="DT156" s="114"/>
      <c r="DU156" s="114"/>
      <c r="DV156" s="115">
        <f t="shared" si="51"/>
        <v>0</v>
      </c>
      <c r="DX156" s="103"/>
      <c r="DY156" s="69"/>
      <c r="DZ156" s="113"/>
      <c r="EA156" s="114"/>
      <c r="EB156" s="114"/>
      <c r="EC156" s="114"/>
      <c r="ED156" s="114"/>
      <c r="EE156" s="114"/>
      <c r="EF156" s="114"/>
      <c r="EG156" s="114"/>
      <c r="EH156" s="114"/>
      <c r="EI156" s="114"/>
      <c r="EJ156" s="115">
        <f t="shared" si="52"/>
        <v>0</v>
      </c>
      <c r="EL156" s="103"/>
      <c r="EM156" s="69"/>
      <c r="EN156" s="113"/>
      <c r="EO156" s="114"/>
      <c r="EP156" s="114"/>
      <c r="EQ156" s="114"/>
      <c r="ER156" s="114"/>
      <c r="ES156" s="114"/>
      <c r="ET156" s="114"/>
      <c r="EU156" s="114"/>
      <c r="EV156" s="114"/>
      <c r="EW156" s="114"/>
      <c r="EX156" s="115">
        <f t="shared" si="53"/>
        <v>0</v>
      </c>
    </row>
    <row r="157" spans="1:154" ht="16.5" customHeight="1" thickBot="1" x14ac:dyDescent="0.3">
      <c r="A157" s="135" t="s">
        <v>68</v>
      </c>
      <c r="B157" s="136"/>
      <c r="C157" s="109">
        <f>SUM(C8:C156)</f>
        <v>15726272.5</v>
      </c>
      <c r="D157" s="109">
        <f>SUM(D8:D156)</f>
        <v>16176000</v>
      </c>
      <c r="E157" s="109">
        <f>SUM(E8:E156)</f>
        <v>16322500</v>
      </c>
      <c r="F157" s="109">
        <f>SUM(F8:F156)</f>
        <v>0</v>
      </c>
      <c r="G157" s="109">
        <f>SUM(G8:G156)</f>
        <v>0</v>
      </c>
      <c r="H157" s="109">
        <f>SUM(H8:H156)</f>
        <v>0</v>
      </c>
      <c r="I157" s="109">
        <f>SUM(I8:I156)</f>
        <v>0</v>
      </c>
      <c r="J157" s="109">
        <f>SUM(J8:J156)</f>
        <v>0</v>
      </c>
      <c r="K157" s="109">
        <f>SUM(K8:K156)</f>
        <v>0</v>
      </c>
      <c r="L157" s="109">
        <f>SUM(L8:L156)</f>
        <v>0</v>
      </c>
      <c r="M157" s="195"/>
      <c r="AD157" s="192"/>
      <c r="AE157" s="192"/>
      <c r="AF157" s="193"/>
      <c r="AG157" s="194"/>
      <c r="AH157" s="194"/>
      <c r="AI157" s="194"/>
      <c r="AJ157" s="194"/>
      <c r="AK157" s="194"/>
      <c r="AL157" s="194"/>
      <c r="AM157" s="194"/>
      <c r="AN157" s="194"/>
      <c r="AO157" s="194"/>
      <c r="AP157" s="194"/>
      <c r="AR157" s="192"/>
      <c r="AS157" s="192"/>
      <c r="AT157" s="193"/>
      <c r="AU157" s="194"/>
      <c r="AV157" s="194"/>
      <c r="AW157" s="194"/>
      <c r="AX157" s="194"/>
      <c r="AY157" s="194"/>
      <c r="AZ157" s="194"/>
      <c r="BA157" s="194"/>
      <c r="BB157" s="194"/>
      <c r="BC157" s="194"/>
      <c r="BD157" s="194"/>
      <c r="BF157" s="192"/>
      <c r="BG157" s="192"/>
      <c r="BH157" s="193"/>
      <c r="BI157" s="194"/>
      <c r="BJ157" s="194"/>
      <c r="BK157" s="194"/>
      <c r="BL157" s="194"/>
      <c r="BM157" s="194"/>
      <c r="BN157" s="194"/>
      <c r="BO157" s="194"/>
      <c r="BP157" s="194"/>
      <c r="BQ157" s="194"/>
      <c r="BR157" s="194"/>
      <c r="BT157" s="192"/>
      <c r="BU157" s="192"/>
      <c r="BV157" s="193"/>
      <c r="BW157" s="194"/>
      <c r="BX157" s="194"/>
      <c r="BY157" s="194"/>
      <c r="BZ157" s="194"/>
      <c r="CA157" s="194"/>
      <c r="CB157" s="194"/>
      <c r="CC157" s="194"/>
      <c r="CD157" s="194"/>
      <c r="CE157" s="194"/>
      <c r="CF157" s="194"/>
      <c r="CH157" s="192"/>
      <c r="CI157" s="192"/>
      <c r="CJ157" s="193"/>
      <c r="CK157" s="194"/>
      <c r="CL157" s="194"/>
      <c r="CM157" s="194"/>
      <c r="CN157" s="194"/>
      <c r="CO157" s="194"/>
      <c r="CP157" s="194"/>
      <c r="CQ157" s="194"/>
      <c r="CR157" s="194"/>
      <c r="CS157" s="194"/>
      <c r="CT157" s="194"/>
      <c r="CV157" s="192"/>
      <c r="CW157" s="192"/>
      <c r="CX157" s="193"/>
      <c r="CY157" s="194"/>
      <c r="CZ157" s="194"/>
      <c r="DA157" s="194"/>
      <c r="DB157" s="194"/>
      <c r="DC157" s="194"/>
      <c r="DD157" s="194"/>
      <c r="DE157" s="194"/>
      <c r="DF157" s="194"/>
      <c r="DG157" s="194"/>
      <c r="DH157" s="194"/>
      <c r="DJ157" s="192"/>
      <c r="DK157" s="192"/>
      <c r="DL157" s="193"/>
      <c r="DM157" s="194"/>
      <c r="DN157" s="194"/>
      <c r="DO157" s="194"/>
      <c r="DP157" s="194"/>
      <c r="DQ157" s="194"/>
      <c r="DR157" s="194"/>
      <c r="DS157" s="194"/>
      <c r="DT157" s="194"/>
      <c r="DU157" s="194"/>
      <c r="DV157" s="194"/>
      <c r="DX157" s="192"/>
      <c r="DY157" s="192"/>
      <c r="DZ157" s="193"/>
      <c r="EA157" s="194"/>
      <c r="EB157" s="194"/>
      <c r="EC157" s="194"/>
      <c r="ED157" s="194"/>
      <c r="EE157" s="194"/>
      <c r="EF157" s="194"/>
      <c r="EG157" s="194"/>
      <c r="EH157" s="194"/>
      <c r="EI157" s="194"/>
      <c r="EJ157" s="194"/>
      <c r="EL157" s="192"/>
      <c r="EM157" s="192"/>
      <c r="EN157" s="193"/>
      <c r="EO157" s="194"/>
      <c r="EP157" s="194"/>
      <c r="EQ157" s="194"/>
      <c r="ER157" s="194"/>
      <c r="ES157" s="194"/>
      <c r="ET157" s="194"/>
      <c r="EU157" s="194"/>
      <c r="EV157" s="194"/>
      <c r="EW157" s="194"/>
      <c r="EX157" s="194"/>
    </row>
    <row r="158" spans="1:154" s="19" customFormat="1" ht="15.75" thickBot="1" x14ac:dyDescent="0.3">
      <c r="A158" s="127"/>
      <c r="B158" s="127"/>
      <c r="C158" s="128"/>
      <c r="D158" s="128"/>
      <c r="E158" s="128"/>
      <c r="F158" s="128"/>
      <c r="G158" s="128"/>
      <c r="H158" s="128"/>
      <c r="I158" s="128"/>
      <c r="J158" s="128"/>
      <c r="K158" s="128"/>
      <c r="L158" s="128"/>
      <c r="M158" s="129"/>
      <c r="AD158" s="111"/>
      <c r="AE158" s="111"/>
      <c r="AF158" s="112"/>
      <c r="AG158" s="112"/>
      <c r="AH158" s="112"/>
      <c r="AI158" s="112"/>
      <c r="AJ158" s="112"/>
      <c r="AK158" s="112"/>
      <c r="AL158" s="112"/>
      <c r="AM158" s="112"/>
      <c r="AN158" s="112"/>
      <c r="AO158" s="112"/>
      <c r="AP158" s="112">
        <f t="shared" si="45"/>
        <v>0</v>
      </c>
      <c r="AR158" s="111"/>
      <c r="AS158" s="111"/>
      <c r="AT158" s="112"/>
      <c r="AU158" s="112"/>
      <c r="AV158" s="112"/>
      <c r="AW158" s="112"/>
      <c r="AX158" s="112"/>
      <c r="AY158" s="112"/>
      <c r="AZ158" s="112"/>
      <c r="BA158" s="112"/>
      <c r="BB158" s="112"/>
      <c r="BC158" s="112"/>
      <c r="BD158" s="112">
        <f t="shared" si="46"/>
        <v>0</v>
      </c>
      <c r="BF158" s="111"/>
      <c r="BG158" s="111"/>
      <c r="BH158" s="112"/>
      <c r="BI158" s="112"/>
      <c r="BJ158" s="112"/>
      <c r="BK158" s="112"/>
      <c r="BL158" s="112"/>
      <c r="BM158" s="112"/>
      <c r="BN158" s="112"/>
      <c r="BO158" s="112"/>
      <c r="BP158" s="112"/>
      <c r="BQ158" s="112"/>
      <c r="BR158" s="112">
        <f t="shared" si="47"/>
        <v>0</v>
      </c>
      <c r="BT158" s="111"/>
      <c r="BU158" s="111"/>
      <c r="BV158" s="112"/>
      <c r="BW158" s="112"/>
      <c r="BX158" s="112"/>
      <c r="BY158" s="112"/>
      <c r="BZ158" s="112"/>
      <c r="CA158" s="112"/>
      <c r="CB158" s="112"/>
      <c r="CC158" s="112"/>
      <c r="CD158" s="112"/>
      <c r="CE158" s="112"/>
      <c r="CF158" s="112">
        <f t="shared" si="48"/>
        <v>0</v>
      </c>
      <c r="CH158" s="111"/>
      <c r="CI158" s="111"/>
      <c r="CJ158" s="112"/>
      <c r="CK158" s="112"/>
      <c r="CL158" s="112"/>
      <c r="CM158" s="112"/>
      <c r="CN158" s="112"/>
      <c r="CO158" s="112"/>
      <c r="CP158" s="112"/>
      <c r="CQ158" s="112"/>
      <c r="CR158" s="112"/>
      <c r="CS158" s="112"/>
      <c r="CT158" s="112">
        <f t="shared" si="49"/>
        <v>0</v>
      </c>
      <c r="CV158" s="111"/>
      <c r="CW158" s="111"/>
      <c r="CX158" s="112"/>
      <c r="CY158" s="112"/>
      <c r="CZ158" s="112"/>
      <c r="DA158" s="112"/>
      <c r="DB158" s="112"/>
      <c r="DC158" s="112"/>
      <c r="DD158" s="112"/>
      <c r="DE158" s="112"/>
      <c r="DF158" s="112"/>
      <c r="DG158" s="112"/>
      <c r="DH158" s="112">
        <f t="shared" si="50"/>
        <v>0</v>
      </c>
      <c r="DJ158" s="111"/>
      <c r="DK158" s="111"/>
      <c r="DL158" s="112"/>
      <c r="DM158" s="112"/>
      <c r="DN158" s="112"/>
      <c r="DO158" s="112"/>
      <c r="DP158" s="112"/>
      <c r="DQ158" s="112"/>
      <c r="DR158" s="112"/>
      <c r="DS158" s="112"/>
      <c r="DT158" s="112"/>
      <c r="DU158" s="112"/>
      <c r="DV158" s="112">
        <f t="shared" si="51"/>
        <v>0</v>
      </c>
      <c r="DX158" s="111"/>
      <c r="DY158" s="111"/>
      <c r="DZ158" s="112"/>
      <c r="EA158" s="112"/>
      <c r="EB158" s="112"/>
      <c r="EC158" s="112"/>
      <c r="ED158" s="112"/>
      <c r="EE158" s="112"/>
      <c r="EF158" s="112"/>
      <c r="EG158" s="112"/>
      <c r="EH158" s="112"/>
      <c r="EI158" s="112"/>
      <c r="EJ158" s="112">
        <f t="shared" si="52"/>
        <v>0</v>
      </c>
      <c r="EL158" s="111"/>
      <c r="EM158" s="111"/>
      <c r="EN158" s="112"/>
      <c r="EO158" s="112"/>
      <c r="EP158" s="112"/>
      <c r="EQ158" s="112"/>
      <c r="ER158" s="112"/>
      <c r="ES158" s="112"/>
      <c r="ET158" s="112"/>
      <c r="EU158" s="112"/>
      <c r="EV158" s="112"/>
      <c r="EW158" s="112"/>
      <c r="EX158" s="112">
        <f t="shared" si="53"/>
        <v>0</v>
      </c>
    </row>
    <row r="159" spans="1:154" s="19" customFormat="1" x14ac:dyDescent="0.25">
      <c r="A159" s="116" t="s">
        <v>110</v>
      </c>
      <c r="B159" s="117" t="s">
        <v>331</v>
      </c>
      <c r="C159" s="130"/>
      <c r="D159" s="130"/>
      <c r="E159" s="130"/>
      <c r="F159" s="130"/>
      <c r="G159" s="130"/>
      <c r="H159" s="130"/>
      <c r="I159" s="130"/>
      <c r="J159" s="130"/>
      <c r="K159" s="130"/>
      <c r="L159" s="130"/>
      <c r="M159" s="130"/>
      <c r="AD159" s="111"/>
      <c r="AE159" s="111"/>
      <c r="AF159" s="112"/>
      <c r="AG159" s="112"/>
      <c r="AH159" s="112"/>
      <c r="AI159" s="112"/>
      <c r="AJ159" s="112"/>
      <c r="AK159" s="112"/>
      <c r="AL159" s="112"/>
      <c r="AM159" s="112"/>
      <c r="AN159" s="112"/>
      <c r="AO159" s="112"/>
      <c r="AP159" s="112"/>
      <c r="AR159" s="111"/>
      <c r="AS159" s="111"/>
      <c r="AT159" s="112"/>
      <c r="AU159" s="112"/>
      <c r="AV159" s="112"/>
      <c r="AW159" s="112"/>
      <c r="AX159" s="112"/>
      <c r="AY159" s="112"/>
      <c r="AZ159" s="112"/>
      <c r="BA159" s="112"/>
      <c r="BB159" s="112"/>
      <c r="BC159" s="112"/>
      <c r="BD159" s="112"/>
      <c r="BF159" s="111"/>
      <c r="BG159" s="111"/>
      <c r="BH159" s="112"/>
      <c r="BI159" s="112"/>
      <c r="BJ159" s="112"/>
      <c r="BK159" s="112"/>
      <c r="BL159" s="112"/>
      <c r="BM159" s="112"/>
      <c r="BN159" s="112"/>
      <c r="BO159" s="112"/>
      <c r="BP159" s="112"/>
      <c r="BQ159" s="112"/>
      <c r="BR159" s="112"/>
      <c r="BT159" s="111"/>
      <c r="BU159" s="111"/>
      <c r="BV159" s="112"/>
      <c r="BW159" s="112"/>
      <c r="BX159" s="112"/>
      <c r="BY159" s="112"/>
      <c r="BZ159" s="112"/>
      <c r="CA159" s="112"/>
      <c r="CB159" s="112"/>
      <c r="CC159" s="112"/>
      <c r="CD159" s="112"/>
      <c r="CE159" s="112"/>
      <c r="CF159" s="112"/>
      <c r="CH159" s="111"/>
      <c r="CI159" s="111"/>
      <c r="CJ159" s="112"/>
      <c r="CK159" s="112"/>
      <c r="CL159" s="112"/>
      <c r="CM159" s="112"/>
      <c r="CN159" s="112"/>
      <c r="CO159" s="112"/>
      <c r="CP159" s="112"/>
      <c r="CQ159" s="112"/>
      <c r="CR159" s="112"/>
      <c r="CS159" s="112"/>
      <c r="CT159" s="112"/>
      <c r="CV159" s="111"/>
      <c r="CW159" s="111"/>
      <c r="CX159" s="112"/>
      <c r="CY159" s="112"/>
      <c r="CZ159" s="112"/>
      <c r="DA159" s="112"/>
      <c r="DB159" s="112"/>
      <c r="DC159" s="112"/>
      <c r="DD159" s="112"/>
      <c r="DE159" s="112"/>
      <c r="DF159" s="112"/>
      <c r="DG159" s="112"/>
      <c r="DH159" s="112"/>
      <c r="DJ159" s="111"/>
      <c r="DK159" s="111"/>
      <c r="DL159" s="112"/>
      <c r="DM159" s="112"/>
      <c r="DN159" s="112"/>
      <c r="DO159" s="112"/>
      <c r="DP159" s="112"/>
      <c r="DQ159" s="112"/>
      <c r="DR159" s="112"/>
      <c r="DS159" s="112"/>
      <c r="DT159" s="112"/>
      <c r="DU159" s="112"/>
      <c r="DV159" s="112"/>
      <c r="DX159" s="111"/>
      <c r="DY159" s="111"/>
      <c r="DZ159" s="112"/>
      <c r="EA159" s="112"/>
      <c r="EB159" s="112"/>
      <c r="EC159" s="112"/>
      <c r="ED159" s="112"/>
      <c r="EE159" s="112"/>
      <c r="EF159" s="112"/>
      <c r="EG159" s="112"/>
      <c r="EH159" s="112"/>
      <c r="EI159" s="112"/>
      <c r="EJ159" s="112"/>
      <c r="EL159" s="111"/>
      <c r="EM159" s="111"/>
      <c r="EN159" s="112"/>
      <c r="EO159" s="112"/>
      <c r="EP159" s="112"/>
      <c r="EQ159" s="112"/>
      <c r="ER159" s="112"/>
      <c r="ES159" s="112"/>
      <c r="ET159" s="112"/>
      <c r="EU159" s="112"/>
      <c r="EV159" s="112"/>
      <c r="EW159" s="112"/>
      <c r="EX159" s="112"/>
    </row>
    <row r="160" spans="1:154" s="19" customFormat="1" x14ac:dyDescent="0.25">
      <c r="A160" s="119" t="s">
        <v>316</v>
      </c>
      <c r="B160" s="120" t="s">
        <v>332</v>
      </c>
      <c r="C160" s="130"/>
      <c r="D160" s="130"/>
      <c r="E160" s="130"/>
      <c r="F160" s="130"/>
      <c r="G160" s="130"/>
      <c r="H160" s="130"/>
      <c r="I160" s="130"/>
      <c r="J160" s="130"/>
      <c r="K160" s="130"/>
      <c r="L160" s="130"/>
      <c r="M160" s="130"/>
      <c r="AD160" s="111"/>
      <c r="AE160" s="111"/>
      <c r="AF160" s="112"/>
      <c r="AG160" s="112"/>
      <c r="AH160" s="112"/>
      <c r="AI160" s="112"/>
      <c r="AJ160" s="112"/>
      <c r="AK160" s="112"/>
      <c r="AL160" s="112"/>
      <c r="AM160" s="112"/>
      <c r="AN160" s="112"/>
      <c r="AO160" s="112"/>
      <c r="AP160" s="112"/>
      <c r="AR160" s="111"/>
      <c r="AS160" s="111"/>
      <c r="AT160" s="112"/>
      <c r="AU160" s="112"/>
      <c r="AV160" s="112"/>
      <c r="AW160" s="112"/>
      <c r="AX160" s="112"/>
      <c r="AY160" s="112"/>
      <c r="AZ160" s="112"/>
      <c r="BA160" s="112"/>
      <c r="BB160" s="112"/>
      <c r="BC160" s="112"/>
      <c r="BD160" s="112"/>
      <c r="BF160" s="111"/>
      <c r="BG160" s="111"/>
      <c r="BH160" s="112"/>
      <c r="BI160" s="112"/>
      <c r="BJ160" s="112"/>
      <c r="BK160" s="112"/>
      <c r="BL160" s="112"/>
      <c r="BM160" s="112"/>
      <c r="BN160" s="112"/>
      <c r="BO160" s="112"/>
      <c r="BP160" s="112"/>
      <c r="BQ160" s="112"/>
      <c r="BR160" s="112"/>
      <c r="BT160" s="111"/>
      <c r="BU160" s="111"/>
      <c r="BV160" s="112"/>
      <c r="BW160" s="112"/>
      <c r="BX160" s="112"/>
      <c r="BY160" s="112"/>
      <c r="BZ160" s="112"/>
      <c r="CA160" s="112"/>
      <c r="CB160" s="112"/>
      <c r="CC160" s="112"/>
      <c r="CD160" s="112"/>
      <c r="CE160" s="112"/>
      <c r="CF160" s="112"/>
      <c r="CH160" s="111"/>
      <c r="CI160" s="111"/>
      <c r="CJ160" s="112"/>
      <c r="CK160" s="112"/>
      <c r="CL160" s="112"/>
      <c r="CM160" s="112"/>
      <c r="CN160" s="112"/>
      <c r="CO160" s="112"/>
      <c r="CP160" s="112"/>
      <c r="CQ160" s="112"/>
      <c r="CR160" s="112"/>
      <c r="CS160" s="112"/>
      <c r="CT160" s="112"/>
      <c r="CV160" s="111"/>
      <c r="CW160" s="111"/>
      <c r="CX160" s="112"/>
      <c r="CY160" s="112"/>
      <c r="CZ160" s="112"/>
      <c r="DA160" s="112"/>
      <c r="DB160" s="112"/>
      <c r="DC160" s="112"/>
      <c r="DD160" s="112"/>
      <c r="DE160" s="112"/>
      <c r="DF160" s="112"/>
      <c r="DG160" s="112"/>
      <c r="DH160" s="112"/>
      <c r="DJ160" s="111"/>
      <c r="DK160" s="111"/>
      <c r="DL160" s="112"/>
      <c r="DM160" s="112"/>
      <c r="DN160" s="112"/>
      <c r="DO160" s="112"/>
      <c r="DP160" s="112"/>
      <c r="DQ160" s="112"/>
      <c r="DR160" s="112"/>
      <c r="DS160" s="112"/>
      <c r="DT160" s="112"/>
      <c r="DU160" s="112"/>
      <c r="DV160" s="112"/>
      <c r="DX160" s="111"/>
      <c r="DY160" s="111"/>
      <c r="DZ160" s="112"/>
      <c r="EA160" s="112"/>
      <c r="EB160" s="112"/>
      <c r="EC160" s="112"/>
      <c r="ED160" s="112"/>
      <c r="EE160" s="112"/>
      <c r="EF160" s="112"/>
      <c r="EG160" s="112"/>
      <c r="EH160" s="112"/>
      <c r="EI160" s="112"/>
      <c r="EJ160" s="112"/>
      <c r="EL160" s="111"/>
      <c r="EM160" s="111"/>
      <c r="EN160" s="112"/>
      <c r="EO160" s="112"/>
      <c r="EP160" s="112"/>
      <c r="EQ160" s="112"/>
      <c r="ER160" s="112"/>
      <c r="ES160" s="112"/>
      <c r="ET160" s="112"/>
      <c r="EU160" s="112"/>
      <c r="EV160" s="112"/>
      <c r="EW160" s="112"/>
      <c r="EX160" s="112"/>
    </row>
    <row r="161" spans="1:154" s="19" customFormat="1" x14ac:dyDescent="0.25">
      <c r="A161" s="119" t="s">
        <v>111</v>
      </c>
      <c r="B161" s="364">
        <v>1</v>
      </c>
      <c r="C161" s="130"/>
      <c r="D161" s="130"/>
      <c r="E161" s="130"/>
      <c r="F161" s="130"/>
      <c r="G161" s="130"/>
      <c r="H161" s="130"/>
      <c r="I161" s="130"/>
      <c r="J161" s="130"/>
      <c r="K161" s="130"/>
      <c r="L161" s="130"/>
      <c r="M161" s="130"/>
      <c r="AD161" s="111"/>
      <c r="AE161" s="111"/>
      <c r="AF161" s="112"/>
      <c r="AG161" s="112"/>
      <c r="AH161" s="112"/>
      <c r="AI161" s="112"/>
      <c r="AJ161" s="112"/>
      <c r="AK161" s="112"/>
      <c r="AL161" s="112"/>
      <c r="AM161" s="112"/>
      <c r="AN161" s="112"/>
      <c r="AO161" s="112"/>
      <c r="AP161" s="112"/>
      <c r="AR161" s="111"/>
      <c r="AS161" s="111"/>
      <c r="AT161" s="112"/>
      <c r="AU161" s="112"/>
      <c r="AV161" s="112"/>
      <c r="AW161" s="112"/>
      <c r="AX161" s="112"/>
      <c r="AY161" s="112"/>
      <c r="AZ161" s="112"/>
      <c r="BA161" s="112"/>
      <c r="BB161" s="112"/>
      <c r="BC161" s="112"/>
      <c r="BD161" s="112"/>
      <c r="BF161" s="111"/>
      <c r="BG161" s="111"/>
      <c r="BH161" s="112"/>
      <c r="BI161" s="112"/>
      <c r="BJ161" s="112"/>
      <c r="BK161" s="112"/>
      <c r="BL161" s="112"/>
      <c r="BM161" s="112"/>
      <c r="BN161" s="112"/>
      <c r="BO161" s="112"/>
      <c r="BP161" s="112"/>
      <c r="BQ161" s="112"/>
      <c r="BR161" s="112"/>
      <c r="BT161" s="111"/>
      <c r="BU161" s="111"/>
      <c r="BV161" s="112"/>
      <c r="BW161" s="112"/>
      <c r="BX161" s="112"/>
      <c r="BY161" s="112"/>
      <c r="BZ161" s="112"/>
      <c r="CA161" s="112"/>
      <c r="CB161" s="112"/>
      <c r="CC161" s="112"/>
      <c r="CD161" s="112"/>
      <c r="CE161" s="112"/>
      <c r="CF161" s="112"/>
      <c r="CH161" s="111"/>
      <c r="CI161" s="111"/>
      <c r="CJ161" s="112"/>
      <c r="CK161" s="112"/>
      <c r="CL161" s="112"/>
      <c r="CM161" s="112"/>
      <c r="CN161" s="112"/>
      <c r="CO161" s="112"/>
      <c r="CP161" s="112"/>
      <c r="CQ161" s="112"/>
      <c r="CR161" s="112"/>
      <c r="CS161" s="112"/>
      <c r="CT161" s="112"/>
      <c r="CV161" s="111"/>
      <c r="CW161" s="111"/>
      <c r="CX161" s="112"/>
      <c r="CY161" s="112"/>
      <c r="CZ161" s="112"/>
      <c r="DA161" s="112"/>
      <c r="DB161" s="112"/>
      <c r="DC161" s="112"/>
      <c r="DD161" s="112"/>
      <c r="DE161" s="112"/>
      <c r="DF161" s="112"/>
      <c r="DG161" s="112"/>
      <c r="DH161" s="112"/>
      <c r="DJ161" s="111"/>
      <c r="DK161" s="111"/>
      <c r="DL161" s="112"/>
      <c r="DM161" s="112"/>
      <c r="DN161" s="112"/>
      <c r="DO161" s="112"/>
      <c r="DP161" s="112"/>
      <c r="DQ161" s="112"/>
      <c r="DR161" s="112"/>
      <c r="DS161" s="112"/>
      <c r="DT161" s="112"/>
      <c r="DU161" s="112"/>
      <c r="DV161" s="112"/>
      <c r="DX161" s="111"/>
      <c r="DY161" s="111"/>
      <c r="DZ161" s="112"/>
      <c r="EA161" s="112"/>
      <c r="EB161" s="112"/>
      <c r="EC161" s="112"/>
      <c r="ED161" s="112"/>
      <c r="EE161" s="112"/>
      <c r="EF161" s="112"/>
      <c r="EG161" s="112"/>
      <c r="EH161" s="112"/>
      <c r="EI161" s="112"/>
      <c r="EJ161" s="112"/>
      <c r="EL161" s="111"/>
      <c r="EM161" s="111"/>
      <c r="EN161" s="112"/>
      <c r="EO161" s="112"/>
      <c r="EP161" s="112"/>
      <c r="EQ161" s="112"/>
      <c r="ER161" s="112"/>
      <c r="ES161" s="112"/>
      <c r="ET161" s="112"/>
      <c r="EU161" s="112"/>
      <c r="EV161" s="112"/>
      <c r="EW161" s="112"/>
      <c r="EX161" s="112"/>
    </row>
    <row r="162" spans="1:154" s="19" customFormat="1" ht="15.75" thickBot="1" x14ac:dyDescent="0.3">
      <c r="A162" s="121" t="s">
        <v>112</v>
      </c>
      <c r="B162" s="122" t="s">
        <v>113</v>
      </c>
      <c r="C162" s="131"/>
      <c r="D162" s="131"/>
      <c r="E162" s="131"/>
      <c r="F162" s="131"/>
      <c r="G162" s="131"/>
      <c r="H162" s="131"/>
      <c r="I162" s="131"/>
      <c r="J162" s="131"/>
      <c r="K162" s="131"/>
      <c r="L162" s="131"/>
      <c r="M162" s="131"/>
      <c r="AD162" s="111"/>
      <c r="AE162" s="111"/>
      <c r="AF162" s="112"/>
      <c r="AG162" s="112"/>
      <c r="AH162" s="112"/>
      <c r="AI162" s="112"/>
      <c r="AJ162" s="112"/>
      <c r="AK162" s="112"/>
      <c r="AL162" s="112"/>
      <c r="AM162" s="112"/>
      <c r="AN162" s="112"/>
      <c r="AO162" s="112"/>
      <c r="AP162" s="112"/>
      <c r="AR162" s="111"/>
      <c r="AS162" s="111"/>
      <c r="AT162" s="112"/>
      <c r="AU162" s="112"/>
      <c r="AV162" s="112"/>
      <c r="AW162" s="112"/>
      <c r="AX162" s="112"/>
      <c r="AY162" s="112"/>
      <c r="AZ162" s="112"/>
      <c r="BA162" s="112"/>
      <c r="BB162" s="112"/>
      <c r="BC162" s="112"/>
      <c r="BD162" s="112"/>
      <c r="BF162" s="111"/>
      <c r="BG162" s="111"/>
      <c r="BH162" s="112"/>
      <c r="BI162" s="112"/>
      <c r="BJ162" s="112"/>
      <c r="BK162" s="112"/>
      <c r="BL162" s="112"/>
      <c r="BM162" s="112"/>
      <c r="BN162" s="112"/>
      <c r="BO162" s="112"/>
      <c r="BP162" s="112"/>
      <c r="BQ162" s="112"/>
      <c r="BR162" s="112"/>
      <c r="BT162" s="111"/>
      <c r="BU162" s="111"/>
      <c r="BV162" s="112"/>
      <c r="BW162" s="112"/>
      <c r="BX162" s="112"/>
      <c r="BY162" s="112"/>
      <c r="BZ162" s="112"/>
      <c r="CA162" s="112"/>
      <c r="CB162" s="112"/>
      <c r="CC162" s="112"/>
      <c r="CD162" s="112"/>
      <c r="CE162" s="112"/>
      <c r="CF162" s="112"/>
      <c r="CH162" s="111"/>
      <c r="CI162" s="111"/>
      <c r="CJ162" s="112"/>
      <c r="CK162" s="112"/>
      <c r="CL162" s="112"/>
      <c r="CM162" s="112"/>
      <c r="CN162" s="112"/>
      <c r="CO162" s="112"/>
      <c r="CP162" s="112"/>
      <c r="CQ162" s="112"/>
      <c r="CR162" s="112"/>
      <c r="CS162" s="112"/>
      <c r="CT162" s="112"/>
      <c r="CV162" s="111"/>
      <c r="CW162" s="111"/>
      <c r="CX162" s="112"/>
      <c r="CY162" s="112"/>
      <c r="CZ162" s="112"/>
      <c r="DA162" s="112"/>
      <c r="DB162" s="112"/>
      <c r="DC162" s="112"/>
      <c r="DD162" s="112"/>
      <c r="DE162" s="112"/>
      <c r="DF162" s="112"/>
      <c r="DG162" s="112"/>
      <c r="DH162" s="112"/>
      <c r="DJ162" s="111"/>
      <c r="DK162" s="111"/>
      <c r="DL162" s="112"/>
      <c r="DM162" s="112"/>
      <c r="DN162" s="112"/>
      <c r="DO162" s="112"/>
      <c r="DP162" s="112"/>
      <c r="DQ162" s="112"/>
      <c r="DR162" s="112"/>
      <c r="DS162" s="112"/>
      <c r="DT162" s="112"/>
      <c r="DU162" s="112"/>
      <c r="DV162" s="112"/>
      <c r="DX162" s="111"/>
      <c r="DY162" s="111"/>
      <c r="DZ162" s="112"/>
      <c r="EA162" s="112"/>
      <c r="EB162" s="112"/>
      <c r="EC162" s="112"/>
      <c r="ED162" s="112"/>
      <c r="EE162" s="112"/>
      <c r="EF162" s="112"/>
      <c r="EG162" s="112"/>
      <c r="EH162" s="112"/>
      <c r="EI162" s="112"/>
      <c r="EJ162" s="112"/>
      <c r="EL162" s="111"/>
      <c r="EM162" s="111"/>
      <c r="EN162" s="112"/>
      <c r="EO162" s="112"/>
      <c r="EP162" s="112"/>
      <c r="EQ162" s="112"/>
      <c r="ER162" s="112"/>
      <c r="ES162" s="112"/>
      <c r="ET162" s="112"/>
      <c r="EU162" s="112"/>
      <c r="EV162" s="112"/>
      <c r="EW162" s="112"/>
      <c r="EX162" s="112"/>
    </row>
    <row r="163" spans="1:154" x14ac:dyDescent="0.25">
      <c r="A163" s="389" t="s">
        <v>69</v>
      </c>
      <c r="B163" s="403" t="s">
        <v>11</v>
      </c>
      <c r="C163" s="383" t="s">
        <v>59</v>
      </c>
      <c r="D163" s="383" t="s">
        <v>39</v>
      </c>
      <c r="E163" s="383" t="s">
        <v>40</v>
      </c>
      <c r="F163" s="383" t="s">
        <v>41</v>
      </c>
      <c r="G163" s="383" t="s">
        <v>42</v>
      </c>
      <c r="H163" s="383" t="s">
        <v>43</v>
      </c>
      <c r="I163" s="383" t="s">
        <v>44</v>
      </c>
      <c r="J163" s="383" t="s">
        <v>45</v>
      </c>
      <c r="K163" s="383" t="s">
        <v>46</v>
      </c>
      <c r="L163" s="383" t="s">
        <v>47</v>
      </c>
      <c r="M163" s="395" t="s">
        <v>93</v>
      </c>
    </row>
    <row r="164" spans="1:154" ht="21" customHeight="1" x14ac:dyDescent="0.25">
      <c r="A164" s="390"/>
      <c r="B164" s="403"/>
      <c r="C164" s="384"/>
      <c r="D164" s="384"/>
      <c r="E164" s="384"/>
      <c r="F164" s="384"/>
      <c r="G164" s="384"/>
      <c r="H164" s="384"/>
      <c r="I164" s="384"/>
      <c r="J164" s="384"/>
      <c r="K164" s="384"/>
      <c r="L164" s="384"/>
      <c r="M164" s="396"/>
    </row>
    <row r="165" spans="1:154" ht="15.75" thickBot="1" x14ac:dyDescent="0.3">
      <c r="A165" s="391"/>
      <c r="B165" s="404"/>
      <c r="C165" s="385"/>
      <c r="D165" s="385"/>
      <c r="E165" s="385"/>
      <c r="F165" s="385"/>
      <c r="G165" s="385"/>
      <c r="H165" s="385"/>
      <c r="I165" s="385"/>
      <c r="J165" s="385"/>
      <c r="K165" s="385"/>
      <c r="L165" s="385"/>
      <c r="M165" s="397"/>
    </row>
    <row r="166" spans="1:154" x14ac:dyDescent="0.25">
      <c r="A166" s="132" t="s">
        <v>149</v>
      </c>
      <c r="B166" s="26" t="s">
        <v>6</v>
      </c>
      <c r="C166" s="203">
        <v>1330976</v>
      </c>
      <c r="D166" s="203">
        <v>1350000</v>
      </c>
      <c r="E166" s="203">
        <v>1380000</v>
      </c>
      <c r="F166" s="39"/>
      <c r="G166" s="39"/>
      <c r="H166" s="39"/>
      <c r="I166" s="39"/>
      <c r="J166" s="39"/>
      <c r="K166" s="39"/>
      <c r="L166" s="39"/>
      <c r="M166" s="124">
        <f>SUM(C166:L166)</f>
        <v>4060976</v>
      </c>
    </row>
    <row r="167" spans="1:154" x14ac:dyDescent="0.25">
      <c r="A167" s="24" t="s">
        <v>150</v>
      </c>
      <c r="B167" s="26" t="s">
        <v>6</v>
      </c>
      <c r="C167" s="203">
        <v>0</v>
      </c>
      <c r="D167" s="203">
        <f>C167*(1+Pressupostos!$B$17)</f>
        <v>0</v>
      </c>
      <c r="E167" s="203">
        <f>D167*(1+Pressupostos!$B$18)</f>
        <v>0</v>
      </c>
      <c r="F167" s="39"/>
      <c r="G167" s="39"/>
      <c r="H167" s="39"/>
      <c r="I167" s="39"/>
      <c r="J167" s="39"/>
      <c r="K167" s="39"/>
      <c r="L167" s="39"/>
      <c r="M167" s="134">
        <f t="shared" ref="M167:M248" si="54">SUM(C167:L167)</f>
        <v>0</v>
      </c>
    </row>
    <row r="168" spans="1:154" x14ac:dyDescent="0.25">
      <c r="A168" s="24" t="s">
        <v>143</v>
      </c>
      <c r="B168" s="26" t="s">
        <v>6</v>
      </c>
      <c r="C168" s="203">
        <v>5000000</v>
      </c>
      <c r="D168" s="203">
        <v>5100000</v>
      </c>
      <c r="E168" s="203">
        <v>5200000</v>
      </c>
      <c r="F168" s="39"/>
      <c r="G168" s="39"/>
      <c r="H168" s="39"/>
      <c r="I168" s="39"/>
      <c r="J168" s="39"/>
      <c r="K168" s="39"/>
      <c r="L168" s="39"/>
      <c r="M168" s="134">
        <f t="shared" si="54"/>
        <v>15300000</v>
      </c>
    </row>
    <row r="169" spans="1:154" x14ac:dyDescent="0.25">
      <c r="A169" s="24" t="s">
        <v>144</v>
      </c>
      <c r="B169" s="26" t="s">
        <v>18</v>
      </c>
      <c r="C169" s="203">
        <v>1685903</v>
      </c>
      <c r="D169" s="203">
        <v>1720000</v>
      </c>
      <c r="E169" s="203">
        <v>1750000</v>
      </c>
      <c r="F169" s="39"/>
      <c r="G169" s="39"/>
      <c r="H169" s="39"/>
      <c r="I169" s="39"/>
      <c r="J169" s="39"/>
      <c r="K169" s="39"/>
      <c r="L169" s="39"/>
      <c r="M169" s="134">
        <f t="shared" si="54"/>
        <v>5155903</v>
      </c>
    </row>
    <row r="170" spans="1:154" x14ac:dyDescent="0.25">
      <c r="A170" s="24" t="s">
        <v>145</v>
      </c>
      <c r="B170" s="26" t="s">
        <v>18</v>
      </c>
      <c r="C170" s="203">
        <v>825000</v>
      </c>
      <c r="D170" s="203">
        <v>825000</v>
      </c>
      <c r="E170" s="203">
        <v>825000</v>
      </c>
      <c r="F170" s="39"/>
      <c r="G170" s="39"/>
      <c r="H170" s="39"/>
      <c r="I170" s="39"/>
      <c r="J170" s="39"/>
      <c r="K170" s="39"/>
      <c r="L170" s="39"/>
      <c r="M170" s="134">
        <f t="shared" si="54"/>
        <v>2475000</v>
      </c>
    </row>
    <row r="171" spans="1:154" x14ac:dyDescent="0.25">
      <c r="A171" s="24" t="s">
        <v>151</v>
      </c>
      <c r="B171" s="26" t="s">
        <v>18</v>
      </c>
      <c r="C171" s="203">
        <v>600000</v>
      </c>
      <c r="D171" s="203">
        <v>620000</v>
      </c>
      <c r="E171" s="203">
        <v>630000</v>
      </c>
      <c r="F171" s="39"/>
      <c r="G171" s="39"/>
      <c r="H171" s="39"/>
      <c r="I171" s="39"/>
      <c r="J171" s="39"/>
      <c r="K171" s="39"/>
      <c r="L171" s="39"/>
      <c r="M171" s="134">
        <f t="shared" si="54"/>
        <v>1850000</v>
      </c>
    </row>
    <row r="172" spans="1:154" x14ac:dyDescent="0.25">
      <c r="A172" s="24"/>
      <c r="B172" s="26"/>
      <c r="C172" s="203"/>
      <c r="D172" s="203">
        <f>C172*(1+Pressupostos!$B$17)</f>
        <v>0</v>
      </c>
      <c r="E172" s="203">
        <f>D172*(1+Pressupostos!$B$18)</f>
        <v>0</v>
      </c>
      <c r="F172" s="39"/>
      <c r="G172" s="39"/>
      <c r="H172" s="39"/>
      <c r="I172" s="39"/>
      <c r="J172" s="39"/>
      <c r="K172" s="39"/>
      <c r="L172" s="39"/>
      <c r="M172" s="134">
        <f t="shared" si="54"/>
        <v>0</v>
      </c>
    </row>
    <row r="173" spans="1:154" hidden="1" x14ac:dyDescent="0.25">
      <c r="A173" s="24"/>
      <c r="B173" s="26"/>
      <c r="C173" s="203"/>
      <c r="D173" s="39">
        <f>C173*(1+Pressupostos!$B$17)</f>
        <v>0</v>
      </c>
      <c r="E173" s="39">
        <f>D173*(1+Pressupostos!$B$18)</f>
        <v>0</v>
      </c>
      <c r="F173" s="39">
        <f>E173*(1+Pressupostos!$B$19)</f>
        <v>0</v>
      </c>
      <c r="G173" s="39">
        <f>F173*(1+Pressupostos!$B$20)</f>
        <v>0</v>
      </c>
      <c r="H173" s="39">
        <f>G173*(1+Pressupostos!$B$21)</f>
        <v>0</v>
      </c>
      <c r="I173" s="39">
        <f>H173*(1+Pressupostos!$B$22)</f>
        <v>0</v>
      </c>
      <c r="J173" s="39">
        <f>I173*(1+Pressupostos!$B$23)</f>
        <v>0</v>
      </c>
      <c r="K173" s="39">
        <f>J173*(1+Pressupostos!$B$24)</f>
        <v>0</v>
      </c>
      <c r="L173" s="39">
        <f>K173*(1+Pressupostos!$B$25)</f>
        <v>0</v>
      </c>
      <c r="M173" s="134">
        <f t="shared" si="54"/>
        <v>0</v>
      </c>
    </row>
    <row r="174" spans="1:154" hidden="1" x14ac:dyDescent="0.25">
      <c r="A174" s="24"/>
      <c r="B174" s="26"/>
      <c r="C174" s="203"/>
      <c r="D174" s="39">
        <f>C174*(1+Pressupostos!$B$17)</f>
        <v>0</v>
      </c>
      <c r="E174" s="39">
        <f>D174*(1+Pressupostos!$B$18)</f>
        <v>0</v>
      </c>
      <c r="F174" s="39">
        <f>E174*(1+Pressupostos!$B$19)</f>
        <v>0</v>
      </c>
      <c r="G174" s="39">
        <f>F174*(1+Pressupostos!$B$20)</f>
        <v>0</v>
      </c>
      <c r="H174" s="39">
        <f>G174*(1+Pressupostos!$B$21)</f>
        <v>0</v>
      </c>
      <c r="I174" s="39">
        <f>H174*(1+Pressupostos!$B$22)</f>
        <v>0</v>
      </c>
      <c r="J174" s="39">
        <f>I174*(1+Pressupostos!$B$23)</f>
        <v>0</v>
      </c>
      <c r="K174" s="39">
        <f>J174*(1+Pressupostos!$B$24)</f>
        <v>0</v>
      </c>
      <c r="L174" s="39">
        <f>K174*(1+Pressupostos!$B$25)</f>
        <v>0</v>
      </c>
      <c r="M174" s="134">
        <f t="shared" si="54"/>
        <v>0</v>
      </c>
    </row>
    <row r="175" spans="1:154" hidden="1" x14ac:dyDescent="0.25">
      <c r="A175" s="24"/>
      <c r="B175" s="26"/>
      <c r="C175" s="203"/>
      <c r="D175" s="39">
        <f>C175*(1+Pressupostos!$B$17)</f>
        <v>0</v>
      </c>
      <c r="E175" s="39">
        <f>D175*(1+Pressupostos!$B$18)</f>
        <v>0</v>
      </c>
      <c r="F175" s="39">
        <f>E175*(1+Pressupostos!$B$19)</f>
        <v>0</v>
      </c>
      <c r="G175" s="39">
        <f>F175*(1+Pressupostos!$B$20)</f>
        <v>0</v>
      </c>
      <c r="H175" s="39">
        <f>G175*(1+Pressupostos!$B$21)</f>
        <v>0</v>
      </c>
      <c r="I175" s="39">
        <f>H175*(1+Pressupostos!$B$22)</f>
        <v>0</v>
      </c>
      <c r="J175" s="39">
        <f>I175*(1+Pressupostos!$B$23)</f>
        <v>0</v>
      </c>
      <c r="K175" s="39">
        <f>J175*(1+Pressupostos!$B$24)</f>
        <v>0</v>
      </c>
      <c r="L175" s="39">
        <f>K175*(1+Pressupostos!$B$25)</f>
        <v>0</v>
      </c>
      <c r="M175" s="134">
        <f t="shared" si="54"/>
        <v>0</v>
      </c>
    </row>
    <row r="176" spans="1:154" hidden="1" x14ac:dyDescent="0.25">
      <c r="A176" s="24"/>
      <c r="B176" s="26"/>
      <c r="C176" s="203"/>
      <c r="D176" s="39">
        <f>C176*(1+Pressupostos!$B$17)</f>
        <v>0</v>
      </c>
      <c r="E176" s="39">
        <f>D176*(1+Pressupostos!$B$18)</f>
        <v>0</v>
      </c>
      <c r="F176" s="39">
        <f>E176*(1+Pressupostos!$B$19)</f>
        <v>0</v>
      </c>
      <c r="G176" s="39">
        <f>F176*(1+Pressupostos!$B$20)</f>
        <v>0</v>
      </c>
      <c r="H176" s="39">
        <f>G176*(1+Pressupostos!$B$21)</f>
        <v>0</v>
      </c>
      <c r="I176" s="39">
        <f>H176*(1+Pressupostos!$B$22)</f>
        <v>0</v>
      </c>
      <c r="J176" s="39">
        <f>I176*(1+Pressupostos!$B$23)</f>
        <v>0</v>
      </c>
      <c r="K176" s="39">
        <f>J176*(1+Pressupostos!$B$24)</f>
        <v>0</v>
      </c>
      <c r="L176" s="39">
        <f>K176*(1+Pressupostos!$B$25)</f>
        <v>0</v>
      </c>
      <c r="M176" s="134">
        <f t="shared" si="54"/>
        <v>0</v>
      </c>
    </row>
    <row r="177" spans="1:13" hidden="1" x14ac:dyDescent="0.25">
      <c r="A177" s="24"/>
      <c r="B177" s="26"/>
      <c r="C177" s="203"/>
      <c r="D177" s="39">
        <f>C177*(1+Pressupostos!$B$17)</f>
        <v>0</v>
      </c>
      <c r="E177" s="39">
        <f>D177*(1+Pressupostos!$B$18)</f>
        <v>0</v>
      </c>
      <c r="F177" s="39">
        <f>E177*(1+Pressupostos!$B$19)</f>
        <v>0</v>
      </c>
      <c r="G177" s="39">
        <f>F177*(1+Pressupostos!$B$20)</f>
        <v>0</v>
      </c>
      <c r="H177" s="39">
        <f>G177*(1+Pressupostos!$B$21)</f>
        <v>0</v>
      </c>
      <c r="I177" s="39">
        <f>H177*(1+Pressupostos!$B$22)</f>
        <v>0</v>
      </c>
      <c r="J177" s="39">
        <f>I177*(1+Pressupostos!$B$23)</f>
        <v>0</v>
      </c>
      <c r="K177" s="39">
        <f>J177*(1+Pressupostos!$B$24)</f>
        <v>0</v>
      </c>
      <c r="L177" s="39">
        <f>K177*(1+Pressupostos!$B$25)</f>
        <v>0</v>
      </c>
      <c r="M177" s="134">
        <f t="shared" si="54"/>
        <v>0</v>
      </c>
    </row>
    <row r="178" spans="1:13" hidden="1" x14ac:dyDescent="0.25">
      <c r="A178" s="24"/>
      <c r="B178" s="26"/>
      <c r="C178" s="203"/>
      <c r="D178" s="39">
        <f>C178*(1+Pressupostos!$B$17)</f>
        <v>0</v>
      </c>
      <c r="E178" s="39">
        <f>D178*(1+Pressupostos!$B$18)</f>
        <v>0</v>
      </c>
      <c r="F178" s="39">
        <f>E178*(1+Pressupostos!$B$19)</f>
        <v>0</v>
      </c>
      <c r="G178" s="39">
        <f>F178*(1+Pressupostos!$B$20)</f>
        <v>0</v>
      </c>
      <c r="H178" s="39">
        <f>G178*(1+Pressupostos!$B$21)</f>
        <v>0</v>
      </c>
      <c r="I178" s="39">
        <f>H178*(1+Pressupostos!$B$22)</f>
        <v>0</v>
      </c>
      <c r="J178" s="39">
        <f>I178*(1+Pressupostos!$B$23)</f>
        <v>0</v>
      </c>
      <c r="K178" s="39">
        <f>J178*(1+Pressupostos!$B$24)</f>
        <v>0</v>
      </c>
      <c r="L178" s="39">
        <f>K178*(1+Pressupostos!$B$25)</f>
        <v>0</v>
      </c>
      <c r="M178" s="134">
        <f t="shared" si="54"/>
        <v>0</v>
      </c>
    </row>
    <row r="179" spans="1:13" hidden="1" x14ac:dyDescent="0.25">
      <c r="A179" s="24"/>
      <c r="B179" s="26"/>
      <c r="C179" s="203"/>
      <c r="D179" s="39">
        <f>C179*(1+Pressupostos!$B$17)</f>
        <v>0</v>
      </c>
      <c r="E179" s="39">
        <f>D179*(1+Pressupostos!$B$18)</f>
        <v>0</v>
      </c>
      <c r="F179" s="39">
        <f>E179*(1+Pressupostos!$B$19)</f>
        <v>0</v>
      </c>
      <c r="G179" s="39">
        <f>F179*(1+Pressupostos!$B$20)</f>
        <v>0</v>
      </c>
      <c r="H179" s="39">
        <f>G179*(1+Pressupostos!$B$21)</f>
        <v>0</v>
      </c>
      <c r="I179" s="39">
        <f>H179*(1+Pressupostos!$B$22)</f>
        <v>0</v>
      </c>
      <c r="J179" s="39">
        <f>I179*(1+Pressupostos!$B$23)</f>
        <v>0</v>
      </c>
      <c r="K179" s="39">
        <f>J179*(1+Pressupostos!$B$24)</f>
        <v>0</v>
      </c>
      <c r="L179" s="39">
        <f>K179*(1+Pressupostos!$B$25)</f>
        <v>0</v>
      </c>
      <c r="M179" s="134">
        <f t="shared" si="54"/>
        <v>0</v>
      </c>
    </row>
    <row r="180" spans="1:13" hidden="1" x14ac:dyDescent="0.25">
      <c r="A180" s="24"/>
      <c r="B180" s="26"/>
      <c r="C180" s="203"/>
      <c r="D180" s="39">
        <f>C180*(1+Pressupostos!$B$17)</f>
        <v>0</v>
      </c>
      <c r="E180" s="39">
        <f>D180*(1+Pressupostos!$B$18)</f>
        <v>0</v>
      </c>
      <c r="F180" s="39">
        <f>E180*(1+Pressupostos!$B$19)</f>
        <v>0</v>
      </c>
      <c r="G180" s="39">
        <f>F180*(1+Pressupostos!$B$20)</f>
        <v>0</v>
      </c>
      <c r="H180" s="39">
        <f>G180*(1+Pressupostos!$B$21)</f>
        <v>0</v>
      </c>
      <c r="I180" s="39">
        <f>H180*(1+Pressupostos!$B$22)</f>
        <v>0</v>
      </c>
      <c r="J180" s="39">
        <f>I180*(1+Pressupostos!$B$23)</f>
        <v>0</v>
      </c>
      <c r="K180" s="39">
        <f>J180*(1+Pressupostos!$B$24)</f>
        <v>0</v>
      </c>
      <c r="L180" s="39">
        <f>K180*(1+Pressupostos!$B$25)</f>
        <v>0</v>
      </c>
      <c r="M180" s="134">
        <f t="shared" si="54"/>
        <v>0</v>
      </c>
    </row>
    <row r="181" spans="1:13" hidden="1" x14ac:dyDescent="0.25">
      <c r="A181" s="24"/>
      <c r="B181" s="26"/>
      <c r="C181" s="203"/>
      <c r="D181" s="39">
        <f>C181*(1+Pressupostos!$B$17)</f>
        <v>0</v>
      </c>
      <c r="E181" s="39">
        <f>D181*(1+Pressupostos!$B$18)</f>
        <v>0</v>
      </c>
      <c r="F181" s="39">
        <f>E181*(1+Pressupostos!$B$19)</f>
        <v>0</v>
      </c>
      <c r="G181" s="39">
        <f>F181*(1+Pressupostos!$B$20)</f>
        <v>0</v>
      </c>
      <c r="H181" s="39">
        <f>G181*(1+Pressupostos!$B$21)</f>
        <v>0</v>
      </c>
      <c r="I181" s="39">
        <f>H181*(1+Pressupostos!$B$22)</f>
        <v>0</v>
      </c>
      <c r="J181" s="39">
        <f>I181*(1+Pressupostos!$B$23)</f>
        <v>0</v>
      </c>
      <c r="K181" s="39">
        <f>J181*(1+Pressupostos!$B$24)</f>
        <v>0</v>
      </c>
      <c r="L181" s="39">
        <f>K181*(1+Pressupostos!$B$25)</f>
        <v>0</v>
      </c>
      <c r="M181" s="134">
        <f t="shared" si="54"/>
        <v>0</v>
      </c>
    </row>
    <row r="182" spans="1:13" hidden="1" x14ac:dyDescent="0.25">
      <c r="A182" s="24"/>
      <c r="B182" s="26"/>
      <c r="C182" s="203"/>
      <c r="D182" s="39">
        <f>C182*(1+Pressupostos!$B$17)</f>
        <v>0</v>
      </c>
      <c r="E182" s="39">
        <f>D182*(1+Pressupostos!$B$18)</f>
        <v>0</v>
      </c>
      <c r="F182" s="39">
        <f>E182*(1+Pressupostos!$B$19)</f>
        <v>0</v>
      </c>
      <c r="G182" s="39">
        <f>F182*(1+Pressupostos!$B$20)</f>
        <v>0</v>
      </c>
      <c r="H182" s="39">
        <f>G182*(1+Pressupostos!$B$21)</f>
        <v>0</v>
      </c>
      <c r="I182" s="39">
        <f>H182*(1+Pressupostos!$B$22)</f>
        <v>0</v>
      </c>
      <c r="J182" s="39">
        <f>I182*(1+Pressupostos!$B$23)</f>
        <v>0</v>
      </c>
      <c r="K182" s="39">
        <f>J182*(1+Pressupostos!$B$24)</f>
        <v>0</v>
      </c>
      <c r="L182" s="39">
        <f>K182*(1+Pressupostos!$B$25)</f>
        <v>0</v>
      </c>
      <c r="M182" s="134">
        <f t="shared" si="54"/>
        <v>0</v>
      </c>
    </row>
    <row r="183" spans="1:13" hidden="1" x14ac:dyDescent="0.25">
      <c r="A183" s="24"/>
      <c r="B183" s="26"/>
      <c r="C183" s="203"/>
      <c r="D183" s="39">
        <f>C183*(1+Pressupostos!$B$17)</f>
        <v>0</v>
      </c>
      <c r="E183" s="39">
        <f>D183*(1+Pressupostos!$B$18)</f>
        <v>0</v>
      </c>
      <c r="F183" s="39">
        <f>E183*(1+Pressupostos!$B$19)</f>
        <v>0</v>
      </c>
      <c r="G183" s="39">
        <f>F183*(1+Pressupostos!$B$20)</f>
        <v>0</v>
      </c>
      <c r="H183" s="39">
        <f>G183*(1+Pressupostos!$B$21)</f>
        <v>0</v>
      </c>
      <c r="I183" s="39">
        <f>H183*(1+Pressupostos!$B$22)</f>
        <v>0</v>
      </c>
      <c r="J183" s="39">
        <f>I183*(1+Pressupostos!$B$23)</f>
        <v>0</v>
      </c>
      <c r="K183" s="39">
        <f>J183*(1+Pressupostos!$B$24)</f>
        <v>0</v>
      </c>
      <c r="L183" s="39">
        <f>K183*(1+Pressupostos!$B$25)</f>
        <v>0</v>
      </c>
      <c r="M183" s="134">
        <f t="shared" si="54"/>
        <v>0</v>
      </c>
    </row>
    <row r="184" spans="1:13" hidden="1" x14ac:dyDescent="0.25">
      <c r="A184" s="24"/>
      <c r="B184" s="26"/>
      <c r="C184" s="203"/>
      <c r="D184" s="39">
        <f>C184*(1+Pressupostos!$B$17)</f>
        <v>0</v>
      </c>
      <c r="E184" s="39">
        <f>D184*(1+Pressupostos!$B$18)</f>
        <v>0</v>
      </c>
      <c r="F184" s="39">
        <f>E184*(1+Pressupostos!$B$19)</f>
        <v>0</v>
      </c>
      <c r="G184" s="39">
        <f>F184*(1+Pressupostos!$B$20)</f>
        <v>0</v>
      </c>
      <c r="H184" s="39">
        <f>G184*(1+Pressupostos!$B$21)</f>
        <v>0</v>
      </c>
      <c r="I184" s="39">
        <f>H184*(1+Pressupostos!$B$22)</f>
        <v>0</v>
      </c>
      <c r="J184" s="39">
        <f>I184*(1+Pressupostos!$B$23)</f>
        <v>0</v>
      </c>
      <c r="K184" s="39">
        <f>J184*(1+Pressupostos!$B$24)</f>
        <v>0</v>
      </c>
      <c r="L184" s="39">
        <f>K184*(1+Pressupostos!$B$25)</f>
        <v>0</v>
      </c>
      <c r="M184" s="134">
        <f t="shared" si="54"/>
        <v>0</v>
      </c>
    </row>
    <row r="185" spans="1:13" hidden="1" x14ac:dyDescent="0.25">
      <c r="A185" s="24"/>
      <c r="B185" s="26"/>
      <c r="C185" s="203"/>
      <c r="D185" s="39">
        <f>C185*(1+Pressupostos!$B$17)</f>
        <v>0</v>
      </c>
      <c r="E185" s="39">
        <f>D185*(1+Pressupostos!$B$18)</f>
        <v>0</v>
      </c>
      <c r="F185" s="39">
        <f>E185*(1+Pressupostos!$B$19)</f>
        <v>0</v>
      </c>
      <c r="G185" s="39">
        <f>F185*(1+Pressupostos!$B$20)</f>
        <v>0</v>
      </c>
      <c r="H185" s="39">
        <f>G185*(1+Pressupostos!$B$21)</f>
        <v>0</v>
      </c>
      <c r="I185" s="39">
        <f>H185*(1+Pressupostos!$B$22)</f>
        <v>0</v>
      </c>
      <c r="J185" s="39">
        <f>I185*(1+Pressupostos!$B$23)</f>
        <v>0</v>
      </c>
      <c r="K185" s="39">
        <f>J185*(1+Pressupostos!$B$24)</f>
        <v>0</v>
      </c>
      <c r="L185" s="39">
        <f>K185*(1+Pressupostos!$B$25)</f>
        <v>0</v>
      </c>
      <c r="M185" s="134">
        <f t="shared" si="54"/>
        <v>0</v>
      </c>
    </row>
    <row r="186" spans="1:13" hidden="1" x14ac:dyDescent="0.25">
      <c r="A186" s="24"/>
      <c r="B186" s="26"/>
      <c r="C186" s="203"/>
      <c r="D186" s="39">
        <f>C186*(1+Pressupostos!$B$17)</f>
        <v>0</v>
      </c>
      <c r="E186" s="39">
        <f>D186*(1+Pressupostos!$B$18)</f>
        <v>0</v>
      </c>
      <c r="F186" s="39">
        <f>E186*(1+Pressupostos!$B$19)</f>
        <v>0</v>
      </c>
      <c r="G186" s="39">
        <f>F186*(1+Pressupostos!$B$20)</f>
        <v>0</v>
      </c>
      <c r="H186" s="39">
        <f>G186*(1+Pressupostos!$B$21)</f>
        <v>0</v>
      </c>
      <c r="I186" s="39">
        <f>H186*(1+Pressupostos!$B$22)</f>
        <v>0</v>
      </c>
      <c r="J186" s="39">
        <f>I186*(1+Pressupostos!$B$23)</f>
        <v>0</v>
      </c>
      <c r="K186" s="39">
        <f>J186*(1+Pressupostos!$B$24)</f>
        <v>0</v>
      </c>
      <c r="L186" s="39">
        <f>K186*(1+Pressupostos!$B$25)</f>
        <v>0</v>
      </c>
      <c r="M186" s="134">
        <f t="shared" si="54"/>
        <v>0</v>
      </c>
    </row>
    <row r="187" spans="1:13" hidden="1" x14ac:dyDescent="0.25">
      <c r="A187" s="24"/>
      <c r="B187" s="26"/>
      <c r="C187" s="203"/>
      <c r="D187" s="39">
        <f>C187*(1+Pressupostos!$B$17)</f>
        <v>0</v>
      </c>
      <c r="E187" s="39">
        <f>D187*(1+Pressupostos!$B$18)</f>
        <v>0</v>
      </c>
      <c r="F187" s="39">
        <f>E187*(1+Pressupostos!$B$19)</f>
        <v>0</v>
      </c>
      <c r="G187" s="39">
        <f>F187*(1+Pressupostos!$B$20)</f>
        <v>0</v>
      </c>
      <c r="H187" s="39">
        <f>G187*(1+Pressupostos!$B$21)</f>
        <v>0</v>
      </c>
      <c r="I187" s="39">
        <f>H187*(1+Pressupostos!$B$22)</f>
        <v>0</v>
      </c>
      <c r="J187" s="39">
        <f>I187*(1+Pressupostos!$B$23)</f>
        <v>0</v>
      </c>
      <c r="K187" s="39">
        <f>J187*(1+Pressupostos!$B$24)</f>
        <v>0</v>
      </c>
      <c r="L187" s="39">
        <f>K187*(1+Pressupostos!$B$25)</f>
        <v>0</v>
      </c>
      <c r="M187" s="134">
        <f t="shared" si="54"/>
        <v>0</v>
      </c>
    </row>
    <row r="188" spans="1:13" hidden="1" x14ac:dyDescent="0.25">
      <c r="A188" s="24"/>
      <c r="B188" s="26"/>
      <c r="C188" s="203"/>
      <c r="D188" s="39">
        <f>C188*(1+Pressupostos!$B$17)</f>
        <v>0</v>
      </c>
      <c r="E188" s="39">
        <f>D188*(1+Pressupostos!$B$18)</f>
        <v>0</v>
      </c>
      <c r="F188" s="39">
        <f>E188*(1+Pressupostos!$B$19)</f>
        <v>0</v>
      </c>
      <c r="G188" s="39">
        <f>F188*(1+Pressupostos!$B$20)</f>
        <v>0</v>
      </c>
      <c r="H188" s="39">
        <f>G188*(1+Pressupostos!$B$21)</f>
        <v>0</v>
      </c>
      <c r="I188" s="39">
        <f>H188*(1+Pressupostos!$B$22)</f>
        <v>0</v>
      </c>
      <c r="J188" s="39">
        <f>I188*(1+Pressupostos!$B$23)</f>
        <v>0</v>
      </c>
      <c r="K188" s="39">
        <f>J188*(1+Pressupostos!$B$24)</f>
        <v>0</v>
      </c>
      <c r="L188" s="39">
        <f>K188*(1+Pressupostos!$B$25)</f>
        <v>0</v>
      </c>
      <c r="M188" s="134">
        <f t="shared" si="54"/>
        <v>0</v>
      </c>
    </row>
    <row r="189" spans="1:13" hidden="1" x14ac:dyDescent="0.25">
      <c r="A189" s="24"/>
      <c r="B189" s="26"/>
      <c r="C189" s="203"/>
      <c r="D189" s="39">
        <f>C189*(1+Pressupostos!$B$17)</f>
        <v>0</v>
      </c>
      <c r="E189" s="39">
        <f>D189*(1+Pressupostos!$B$18)</f>
        <v>0</v>
      </c>
      <c r="F189" s="39">
        <f>E189*(1+Pressupostos!$B$19)</f>
        <v>0</v>
      </c>
      <c r="G189" s="39">
        <f>F189*(1+Pressupostos!$B$20)</f>
        <v>0</v>
      </c>
      <c r="H189" s="39">
        <f>G189*(1+Pressupostos!$B$21)</f>
        <v>0</v>
      </c>
      <c r="I189" s="39">
        <f>H189*(1+Pressupostos!$B$22)</f>
        <v>0</v>
      </c>
      <c r="J189" s="39">
        <f>I189*(1+Pressupostos!$B$23)</f>
        <v>0</v>
      </c>
      <c r="K189" s="39">
        <f>J189*(1+Pressupostos!$B$24)</f>
        <v>0</v>
      </c>
      <c r="L189" s="39">
        <f>K189*(1+Pressupostos!$B$25)</f>
        <v>0</v>
      </c>
      <c r="M189" s="134">
        <f t="shared" si="54"/>
        <v>0</v>
      </c>
    </row>
    <row r="190" spans="1:13" hidden="1" x14ac:dyDescent="0.25">
      <c r="A190" s="24"/>
      <c r="B190" s="26"/>
      <c r="C190" s="203"/>
      <c r="D190" s="39">
        <f>C190*(1+Pressupostos!$B$17)</f>
        <v>0</v>
      </c>
      <c r="E190" s="39">
        <f>D190*(1+Pressupostos!$B$18)</f>
        <v>0</v>
      </c>
      <c r="F190" s="39">
        <f>E190*(1+Pressupostos!$B$19)</f>
        <v>0</v>
      </c>
      <c r="G190" s="39">
        <f>F190*(1+Pressupostos!$B$20)</f>
        <v>0</v>
      </c>
      <c r="H190" s="39">
        <f>G190*(1+Pressupostos!$B$21)</f>
        <v>0</v>
      </c>
      <c r="I190" s="39">
        <f>H190*(1+Pressupostos!$B$22)</f>
        <v>0</v>
      </c>
      <c r="J190" s="39">
        <f>I190*(1+Pressupostos!$B$23)</f>
        <v>0</v>
      </c>
      <c r="K190" s="39">
        <f>J190*(1+Pressupostos!$B$24)</f>
        <v>0</v>
      </c>
      <c r="L190" s="39">
        <f>K190*(1+Pressupostos!$B$25)</f>
        <v>0</v>
      </c>
      <c r="M190" s="134">
        <f t="shared" si="54"/>
        <v>0</v>
      </c>
    </row>
    <row r="191" spans="1:13" hidden="1" x14ac:dyDescent="0.25">
      <c r="A191" s="24"/>
      <c r="B191" s="26"/>
      <c r="C191" s="203"/>
      <c r="D191" s="39">
        <f>C191*(1+Pressupostos!$B$17)</f>
        <v>0</v>
      </c>
      <c r="E191" s="39">
        <f>D191*(1+Pressupostos!$B$18)</f>
        <v>0</v>
      </c>
      <c r="F191" s="39">
        <f>E191*(1+Pressupostos!$B$19)</f>
        <v>0</v>
      </c>
      <c r="G191" s="39">
        <f>F191*(1+Pressupostos!$B$20)</f>
        <v>0</v>
      </c>
      <c r="H191" s="39">
        <f>G191*(1+Pressupostos!$B$21)</f>
        <v>0</v>
      </c>
      <c r="I191" s="39">
        <f>H191*(1+Pressupostos!$B$22)</f>
        <v>0</v>
      </c>
      <c r="J191" s="39">
        <f>I191*(1+Pressupostos!$B$23)</f>
        <v>0</v>
      </c>
      <c r="K191" s="39">
        <f>J191*(1+Pressupostos!$B$24)</f>
        <v>0</v>
      </c>
      <c r="L191" s="39">
        <f>K191*(1+Pressupostos!$B$25)</f>
        <v>0</v>
      </c>
      <c r="M191" s="134">
        <f t="shared" si="54"/>
        <v>0</v>
      </c>
    </row>
    <row r="192" spans="1:13" hidden="1" x14ac:dyDescent="0.25">
      <c r="A192" s="24"/>
      <c r="B192" s="26"/>
      <c r="C192" s="203"/>
      <c r="D192" s="39">
        <f>C192*(1+Pressupostos!$B$17)</f>
        <v>0</v>
      </c>
      <c r="E192" s="39">
        <f>D192*(1+Pressupostos!$B$18)</f>
        <v>0</v>
      </c>
      <c r="F192" s="39">
        <f>E192*(1+Pressupostos!$B$19)</f>
        <v>0</v>
      </c>
      <c r="G192" s="39">
        <f>F192*(1+Pressupostos!$B$20)</f>
        <v>0</v>
      </c>
      <c r="H192" s="39">
        <f>G192*(1+Pressupostos!$B$21)</f>
        <v>0</v>
      </c>
      <c r="I192" s="39">
        <f>H192*(1+Pressupostos!$B$22)</f>
        <v>0</v>
      </c>
      <c r="J192" s="39">
        <f>I192*(1+Pressupostos!$B$23)</f>
        <v>0</v>
      </c>
      <c r="K192" s="39">
        <f>J192*(1+Pressupostos!$B$24)</f>
        <v>0</v>
      </c>
      <c r="L192" s="39">
        <f>K192*(1+Pressupostos!$B$25)</f>
        <v>0</v>
      </c>
      <c r="M192" s="134">
        <f t="shared" si="54"/>
        <v>0</v>
      </c>
    </row>
    <row r="193" spans="1:13" hidden="1" x14ac:dyDescent="0.25">
      <c r="A193" s="24"/>
      <c r="B193" s="26"/>
      <c r="C193" s="203"/>
      <c r="D193" s="39">
        <f>C193*(1+Pressupostos!$B$17)</f>
        <v>0</v>
      </c>
      <c r="E193" s="39">
        <f>D193*(1+Pressupostos!$B$18)</f>
        <v>0</v>
      </c>
      <c r="F193" s="39">
        <f>E193*(1+Pressupostos!$B$19)</f>
        <v>0</v>
      </c>
      <c r="G193" s="39">
        <f>F193*(1+Pressupostos!$B$20)</f>
        <v>0</v>
      </c>
      <c r="H193" s="39">
        <f>G193*(1+Pressupostos!$B$21)</f>
        <v>0</v>
      </c>
      <c r="I193" s="39">
        <f>H193*(1+Pressupostos!$B$22)</f>
        <v>0</v>
      </c>
      <c r="J193" s="39">
        <f>I193*(1+Pressupostos!$B$23)</f>
        <v>0</v>
      </c>
      <c r="K193" s="39">
        <f>J193*(1+Pressupostos!$B$24)</f>
        <v>0</v>
      </c>
      <c r="L193" s="39">
        <f>K193*(1+Pressupostos!$B$25)</f>
        <v>0</v>
      </c>
      <c r="M193" s="134">
        <f t="shared" ref="M193:M220" si="55">SUM(C193:L193)</f>
        <v>0</v>
      </c>
    </row>
    <row r="194" spans="1:13" hidden="1" x14ac:dyDescent="0.25">
      <c r="A194" s="24"/>
      <c r="B194" s="26"/>
      <c r="C194" s="203"/>
      <c r="D194" s="39">
        <f>C194*(1+Pressupostos!$B$17)</f>
        <v>0</v>
      </c>
      <c r="E194" s="39">
        <f>D194*(1+Pressupostos!$B$18)</f>
        <v>0</v>
      </c>
      <c r="F194" s="39">
        <f>E194*(1+Pressupostos!$B$19)</f>
        <v>0</v>
      </c>
      <c r="G194" s="39">
        <f>F194*(1+Pressupostos!$B$20)</f>
        <v>0</v>
      </c>
      <c r="H194" s="39">
        <f>G194*(1+Pressupostos!$B$21)</f>
        <v>0</v>
      </c>
      <c r="I194" s="39">
        <f>H194*(1+Pressupostos!$B$22)</f>
        <v>0</v>
      </c>
      <c r="J194" s="39">
        <f>I194*(1+Pressupostos!$B$23)</f>
        <v>0</v>
      </c>
      <c r="K194" s="39">
        <f>J194*(1+Pressupostos!$B$24)</f>
        <v>0</v>
      </c>
      <c r="L194" s="39">
        <f>K194*(1+Pressupostos!$B$25)</f>
        <v>0</v>
      </c>
      <c r="M194" s="134">
        <f t="shared" si="55"/>
        <v>0</v>
      </c>
    </row>
    <row r="195" spans="1:13" hidden="1" x14ac:dyDescent="0.25">
      <c r="A195" s="24"/>
      <c r="B195" s="26"/>
      <c r="C195" s="203"/>
      <c r="D195" s="39">
        <f>C195*(1+Pressupostos!$B$17)</f>
        <v>0</v>
      </c>
      <c r="E195" s="39">
        <f>D195*(1+Pressupostos!$B$18)</f>
        <v>0</v>
      </c>
      <c r="F195" s="39">
        <f>E195*(1+Pressupostos!$B$19)</f>
        <v>0</v>
      </c>
      <c r="G195" s="39">
        <f>F195*(1+Pressupostos!$B$20)</f>
        <v>0</v>
      </c>
      <c r="H195" s="39">
        <f>G195*(1+Pressupostos!$B$21)</f>
        <v>0</v>
      </c>
      <c r="I195" s="39">
        <f>H195*(1+Pressupostos!$B$22)</f>
        <v>0</v>
      </c>
      <c r="J195" s="39">
        <f>I195*(1+Pressupostos!$B$23)</f>
        <v>0</v>
      </c>
      <c r="K195" s="39">
        <f>J195*(1+Pressupostos!$B$24)</f>
        <v>0</v>
      </c>
      <c r="L195" s="39">
        <f>K195*(1+Pressupostos!$B$25)</f>
        <v>0</v>
      </c>
      <c r="M195" s="134">
        <f t="shared" si="55"/>
        <v>0</v>
      </c>
    </row>
    <row r="196" spans="1:13" hidden="1" x14ac:dyDescent="0.25">
      <c r="A196" s="24"/>
      <c r="B196" s="26"/>
      <c r="C196" s="203"/>
      <c r="D196" s="39">
        <f>C196*(1+Pressupostos!$B$17)</f>
        <v>0</v>
      </c>
      <c r="E196" s="39">
        <f>D196*(1+Pressupostos!$B$18)</f>
        <v>0</v>
      </c>
      <c r="F196" s="39">
        <f>E196*(1+Pressupostos!$B$19)</f>
        <v>0</v>
      </c>
      <c r="G196" s="39">
        <f>F196*(1+Pressupostos!$B$20)</f>
        <v>0</v>
      </c>
      <c r="H196" s="39">
        <f>G196*(1+Pressupostos!$B$21)</f>
        <v>0</v>
      </c>
      <c r="I196" s="39">
        <f>H196*(1+Pressupostos!$B$22)</f>
        <v>0</v>
      </c>
      <c r="J196" s="39">
        <f>I196*(1+Pressupostos!$B$23)</f>
        <v>0</v>
      </c>
      <c r="K196" s="39">
        <f>J196*(1+Pressupostos!$B$24)</f>
        <v>0</v>
      </c>
      <c r="L196" s="39">
        <f>K196*(1+Pressupostos!$B$25)</f>
        <v>0</v>
      </c>
      <c r="M196" s="134">
        <f t="shared" si="55"/>
        <v>0</v>
      </c>
    </row>
    <row r="197" spans="1:13" hidden="1" x14ac:dyDescent="0.25">
      <c r="A197" s="24"/>
      <c r="B197" s="26"/>
      <c r="C197" s="203"/>
      <c r="D197" s="39">
        <f>C197*(1+Pressupostos!$B$17)</f>
        <v>0</v>
      </c>
      <c r="E197" s="39">
        <f>D197*(1+Pressupostos!$B$18)</f>
        <v>0</v>
      </c>
      <c r="F197" s="39">
        <f>E197*(1+Pressupostos!$B$19)</f>
        <v>0</v>
      </c>
      <c r="G197" s="39">
        <f>F197*(1+Pressupostos!$B$20)</f>
        <v>0</v>
      </c>
      <c r="H197" s="39">
        <f>G197*(1+Pressupostos!$B$21)</f>
        <v>0</v>
      </c>
      <c r="I197" s="39">
        <f>H197*(1+Pressupostos!$B$22)</f>
        <v>0</v>
      </c>
      <c r="J197" s="39">
        <f>I197*(1+Pressupostos!$B$23)</f>
        <v>0</v>
      </c>
      <c r="K197" s="39">
        <f>J197*(1+Pressupostos!$B$24)</f>
        <v>0</v>
      </c>
      <c r="L197" s="39">
        <f>K197*(1+Pressupostos!$B$25)</f>
        <v>0</v>
      </c>
      <c r="M197" s="134">
        <f t="shared" si="55"/>
        <v>0</v>
      </c>
    </row>
    <row r="198" spans="1:13" hidden="1" x14ac:dyDescent="0.25">
      <c r="A198" s="24"/>
      <c r="B198" s="26"/>
      <c r="C198" s="203"/>
      <c r="D198" s="39">
        <f>C198*(1+Pressupostos!$B$17)</f>
        <v>0</v>
      </c>
      <c r="E198" s="39">
        <f>D198*(1+Pressupostos!$B$18)</f>
        <v>0</v>
      </c>
      <c r="F198" s="39">
        <f>E198*(1+Pressupostos!$B$19)</f>
        <v>0</v>
      </c>
      <c r="G198" s="39">
        <f>F198*(1+Pressupostos!$B$20)</f>
        <v>0</v>
      </c>
      <c r="H198" s="39">
        <f>G198*(1+Pressupostos!$B$21)</f>
        <v>0</v>
      </c>
      <c r="I198" s="39">
        <f>H198*(1+Pressupostos!$B$22)</f>
        <v>0</v>
      </c>
      <c r="J198" s="39">
        <f>I198*(1+Pressupostos!$B$23)</f>
        <v>0</v>
      </c>
      <c r="K198" s="39">
        <f>J198*(1+Pressupostos!$B$24)</f>
        <v>0</v>
      </c>
      <c r="L198" s="39">
        <f>K198*(1+Pressupostos!$B$25)</f>
        <v>0</v>
      </c>
      <c r="M198" s="134">
        <f t="shared" si="55"/>
        <v>0</v>
      </c>
    </row>
    <row r="199" spans="1:13" hidden="1" x14ac:dyDescent="0.25">
      <c r="A199" s="24"/>
      <c r="B199" s="26"/>
      <c r="C199" s="203"/>
      <c r="D199" s="39">
        <f>C199*(1+Pressupostos!$B$17)</f>
        <v>0</v>
      </c>
      <c r="E199" s="39">
        <f>D199*(1+Pressupostos!$B$18)</f>
        <v>0</v>
      </c>
      <c r="F199" s="39">
        <f>E199*(1+Pressupostos!$B$19)</f>
        <v>0</v>
      </c>
      <c r="G199" s="39">
        <f>F199*(1+Pressupostos!$B$20)</f>
        <v>0</v>
      </c>
      <c r="H199" s="39">
        <f>G199*(1+Pressupostos!$B$21)</f>
        <v>0</v>
      </c>
      <c r="I199" s="39">
        <f>H199*(1+Pressupostos!$B$22)</f>
        <v>0</v>
      </c>
      <c r="J199" s="39">
        <f>I199*(1+Pressupostos!$B$23)</f>
        <v>0</v>
      </c>
      <c r="K199" s="39">
        <f>J199*(1+Pressupostos!$B$24)</f>
        <v>0</v>
      </c>
      <c r="L199" s="39">
        <f>K199*(1+Pressupostos!$B$25)</f>
        <v>0</v>
      </c>
      <c r="M199" s="134">
        <f t="shared" si="55"/>
        <v>0</v>
      </c>
    </row>
    <row r="200" spans="1:13" hidden="1" x14ac:dyDescent="0.25">
      <c r="A200" s="24"/>
      <c r="B200" s="26"/>
      <c r="C200" s="203"/>
      <c r="D200" s="39">
        <f>C200*(1+Pressupostos!$B$17)</f>
        <v>0</v>
      </c>
      <c r="E200" s="39">
        <f>D200*(1+Pressupostos!$B$18)</f>
        <v>0</v>
      </c>
      <c r="F200" s="39">
        <f>E200*(1+Pressupostos!$B$19)</f>
        <v>0</v>
      </c>
      <c r="G200" s="39">
        <f>F200*(1+Pressupostos!$B$20)</f>
        <v>0</v>
      </c>
      <c r="H200" s="39">
        <f>G200*(1+Pressupostos!$B$21)</f>
        <v>0</v>
      </c>
      <c r="I200" s="39">
        <f>H200*(1+Pressupostos!$B$22)</f>
        <v>0</v>
      </c>
      <c r="J200" s="39">
        <f>I200*(1+Pressupostos!$B$23)</f>
        <v>0</v>
      </c>
      <c r="K200" s="39">
        <f>J200*(1+Pressupostos!$B$24)</f>
        <v>0</v>
      </c>
      <c r="L200" s="39">
        <f>K200*(1+Pressupostos!$B$25)</f>
        <v>0</v>
      </c>
      <c r="M200" s="134">
        <f t="shared" si="55"/>
        <v>0</v>
      </c>
    </row>
    <row r="201" spans="1:13" hidden="1" x14ac:dyDescent="0.25">
      <c r="A201" s="24"/>
      <c r="B201" s="26"/>
      <c r="C201" s="203"/>
      <c r="D201" s="39">
        <f>C201*(1+Pressupostos!$B$17)</f>
        <v>0</v>
      </c>
      <c r="E201" s="39">
        <f>D201*(1+Pressupostos!$B$18)</f>
        <v>0</v>
      </c>
      <c r="F201" s="39">
        <f>E201*(1+Pressupostos!$B$19)</f>
        <v>0</v>
      </c>
      <c r="G201" s="39">
        <f>F201*(1+Pressupostos!$B$20)</f>
        <v>0</v>
      </c>
      <c r="H201" s="39">
        <f>G201*(1+Pressupostos!$B$21)</f>
        <v>0</v>
      </c>
      <c r="I201" s="39">
        <f>H201*(1+Pressupostos!$B$22)</f>
        <v>0</v>
      </c>
      <c r="J201" s="39">
        <f>I201*(1+Pressupostos!$B$23)</f>
        <v>0</v>
      </c>
      <c r="K201" s="39">
        <f>J201*(1+Pressupostos!$B$24)</f>
        <v>0</v>
      </c>
      <c r="L201" s="39">
        <f>K201*(1+Pressupostos!$B$25)</f>
        <v>0</v>
      </c>
      <c r="M201" s="134">
        <f t="shared" si="55"/>
        <v>0</v>
      </c>
    </row>
    <row r="202" spans="1:13" hidden="1" x14ac:dyDescent="0.25">
      <c r="A202" s="24"/>
      <c r="B202" s="26"/>
      <c r="C202" s="203"/>
      <c r="D202" s="39">
        <f>C202*(1+Pressupostos!$B$17)</f>
        <v>0</v>
      </c>
      <c r="E202" s="39">
        <f>D202*(1+Pressupostos!$B$18)</f>
        <v>0</v>
      </c>
      <c r="F202" s="39">
        <f>E202*(1+Pressupostos!$B$19)</f>
        <v>0</v>
      </c>
      <c r="G202" s="39">
        <f>F202*(1+Pressupostos!$B$20)</f>
        <v>0</v>
      </c>
      <c r="H202" s="39">
        <f>G202*(1+Pressupostos!$B$21)</f>
        <v>0</v>
      </c>
      <c r="I202" s="39">
        <f>H202*(1+Pressupostos!$B$22)</f>
        <v>0</v>
      </c>
      <c r="J202" s="39">
        <f>I202*(1+Pressupostos!$B$23)</f>
        <v>0</v>
      </c>
      <c r="K202" s="39">
        <f>J202*(1+Pressupostos!$B$24)</f>
        <v>0</v>
      </c>
      <c r="L202" s="39">
        <f>K202*(1+Pressupostos!$B$25)</f>
        <v>0</v>
      </c>
      <c r="M202" s="134">
        <f t="shared" si="55"/>
        <v>0</v>
      </c>
    </row>
    <row r="203" spans="1:13" hidden="1" x14ac:dyDescent="0.25">
      <c r="A203" s="24"/>
      <c r="B203" s="26"/>
      <c r="C203" s="203"/>
      <c r="D203" s="39">
        <f>C203*(1+Pressupostos!$B$17)</f>
        <v>0</v>
      </c>
      <c r="E203" s="39">
        <f>D203*(1+Pressupostos!$B$18)</f>
        <v>0</v>
      </c>
      <c r="F203" s="39">
        <f>E203*(1+Pressupostos!$B$19)</f>
        <v>0</v>
      </c>
      <c r="G203" s="39">
        <f>F203*(1+Pressupostos!$B$20)</f>
        <v>0</v>
      </c>
      <c r="H203" s="39">
        <f>G203*(1+Pressupostos!$B$21)</f>
        <v>0</v>
      </c>
      <c r="I203" s="39">
        <f>H203*(1+Pressupostos!$B$22)</f>
        <v>0</v>
      </c>
      <c r="J203" s="39">
        <f>I203*(1+Pressupostos!$B$23)</f>
        <v>0</v>
      </c>
      <c r="K203" s="39">
        <f>J203*(1+Pressupostos!$B$24)</f>
        <v>0</v>
      </c>
      <c r="L203" s="39">
        <f>K203*(1+Pressupostos!$B$25)</f>
        <v>0</v>
      </c>
      <c r="M203" s="134">
        <f t="shared" si="55"/>
        <v>0</v>
      </c>
    </row>
    <row r="204" spans="1:13" hidden="1" x14ac:dyDescent="0.25">
      <c r="A204" s="24"/>
      <c r="B204" s="26"/>
      <c r="C204" s="203"/>
      <c r="D204" s="39">
        <f>C204*(1+Pressupostos!$B$17)</f>
        <v>0</v>
      </c>
      <c r="E204" s="39">
        <f>D204*(1+Pressupostos!$B$18)</f>
        <v>0</v>
      </c>
      <c r="F204" s="39">
        <f>E204*(1+Pressupostos!$B$19)</f>
        <v>0</v>
      </c>
      <c r="G204" s="39">
        <f>F204*(1+Pressupostos!$B$20)</f>
        <v>0</v>
      </c>
      <c r="H204" s="39">
        <f>G204*(1+Pressupostos!$B$21)</f>
        <v>0</v>
      </c>
      <c r="I204" s="39">
        <f>H204*(1+Pressupostos!$B$22)</f>
        <v>0</v>
      </c>
      <c r="J204" s="39">
        <f>I204*(1+Pressupostos!$B$23)</f>
        <v>0</v>
      </c>
      <c r="K204" s="39">
        <f>J204*(1+Pressupostos!$B$24)</f>
        <v>0</v>
      </c>
      <c r="L204" s="39">
        <f>K204*(1+Pressupostos!$B$25)</f>
        <v>0</v>
      </c>
      <c r="M204" s="134">
        <f t="shared" si="55"/>
        <v>0</v>
      </c>
    </row>
    <row r="205" spans="1:13" hidden="1" x14ac:dyDescent="0.25">
      <c r="A205" s="24"/>
      <c r="B205" s="26"/>
      <c r="C205" s="203"/>
      <c r="D205" s="39">
        <f>C205*(1+Pressupostos!$B$17)</f>
        <v>0</v>
      </c>
      <c r="E205" s="39">
        <f>D205*(1+Pressupostos!$B$18)</f>
        <v>0</v>
      </c>
      <c r="F205" s="39">
        <f>E205*(1+Pressupostos!$B$19)</f>
        <v>0</v>
      </c>
      <c r="G205" s="39">
        <f>F205*(1+Pressupostos!$B$20)</f>
        <v>0</v>
      </c>
      <c r="H205" s="39">
        <f>G205*(1+Pressupostos!$B$21)</f>
        <v>0</v>
      </c>
      <c r="I205" s="39">
        <f>H205*(1+Pressupostos!$B$22)</f>
        <v>0</v>
      </c>
      <c r="J205" s="39">
        <f>I205*(1+Pressupostos!$B$23)</f>
        <v>0</v>
      </c>
      <c r="K205" s="39">
        <f>J205*(1+Pressupostos!$B$24)</f>
        <v>0</v>
      </c>
      <c r="L205" s="39">
        <f>K205*(1+Pressupostos!$B$25)</f>
        <v>0</v>
      </c>
      <c r="M205" s="134">
        <f t="shared" si="55"/>
        <v>0</v>
      </c>
    </row>
    <row r="206" spans="1:13" hidden="1" x14ac:dyDescent="0.25">
      <c r="A206" s="24"/>
      <c r="B206" s="26"/>
      <c r="C206" s="203"/>
      <c r="D206" s="39">
        <f>C206*(1+Pressupostos!$B$17)</f>
        <v>0</v>
      </c>
      <c r="E206" s="39">
        <f>D206*(1+Pressupostos!$B$18)</f>
        <v>0</v>
      </c>
      <c r="F206" s="39">
        <f>E206*(1+Pressupostos!$B$19)</f>
        <v>0</v>
      </c>
      <c r="G206" s="39">
        <f>F206*(1+Pressupostos!$B$20)</f>
        <v>0</v>
      </c>
      <c r="H206" s="39">
        <f>G206*(1+Pressupostos!$B$21)</f>
        <v>0</v>
      </c>
      <c r="I206" s="39">
        <f>H206*(1+Pressupostos!$B$22)</f>
        <v>0</v>
      </c>
      <c r="J206" s="39">
        <f>I206*(1+Pressupostos!$B$23)</f>
        <v>0</v>
      </c>
      <c r="K206" s="39">
        <f>J206*(1+Pressupostos!$B$24)</f>
        <v>0</v>
      </c>
      <c r="L206" s="39">
        <f>K206*(1+Pressupostos!$B$25)</f>
        <v>0</v>
      </c>
      <c r="M206" s="134">
        <f t="shared" si="55"/>
        <v>0</v>
      </c>
    </row>
    <row r="207" spans="1:13" hidden="1" x14ac:dyDescent="0.25">
      <c r="A207" s="24"/>
      <c r="B207" s="26"/>
      <c r="C207" s="203"/>
      <c r="D207" s="39">
        <f>C207*(1+Pressupostos!$B$17)</f>
        <v>0</v>
      </c>
      <c r="E207" s="39">
        <f>D207*(1+Pressupostos!$B$18)</f>
        <v>0</v>
      </c>
      <c r="F207" s="39">
        <f>E207*(1+Pressupostos!$B$19)</f>
        <v>0</v>
      </c>
      <c r="G207" s="39">
        <f>F207*(1+Pressupostos!$B$20)</f>
        <v>0</v>
      </c>
      <c r="H207" s="39">
        <f>G207*(1+Pressupostos!$B$21)</f>
        <v>0</v>
      </c>
      <c r="I207" s="39">
        <f>H207*(1+Pressupostos!$B$22)</f>
        <v>0</v>
      </c>
      <c r="J207" s="39">
        <f>I207*(1+Pressupostos!$B$23)</f>
        <v>0</v>
      </c>
      <c r="K207" s="39">
        <f>J207*(1+Pressupostos!$B$24)</f>
        <v>0</v>
      </c>
      <c r="L207" s="39">
        <f>K207*(1+Pressupostos!$B$25)</f>
        <v>0</v>
      </c>
      <c r="M207" s="134">
        <f t="shared" si="55"/>
        <v>0</v>
      </c>
    </row>
    <row r="208" spans="1:13" hidden="1" x14ac:dyDescent="0.25">
      <c r="A208" s="24"/>
      <c r="B208" s="26"/>
      <c r="C208" s="203"/>
      <c r="D208" s="39">
        <f>C208*(1+Pressupostos!$B$17)</f>
        <v>0</v>
      </c>
      <c r="E208" s="39">
        <f>D208*(1+Pressupostos!$B$18)</f>
        <v>0</v>
      </c>
      <c r="F208" s="39">
        <f>E208*(1+Pressupostos!$B$19)</f>
        <v>0</v>
      </c>
      <c r="G208" s="39">
        <f>F208*(1+Pressupostos!$B$20)</f>
        <v>0</v>
      </c>
      <c r="H208" s="39">
        <f>G208*(1+Pressupostos!$B$21)</f>
        <v>0</v>
      </c>
      <c r="I208" s="39">
        <f>H208*(1+Pressupostos!$B$22)</f>
        <v>0</v>
      </c>
      <c r="J208" s="39">
        <f>I208*(1+Pressupostos!$B$23)</f>
        <v>0</v>
      </c>
      <c r="K208" s="39">
        <f>J208*(1+Pressupostos!$B$24)</f>
        <v>0</v>
      </c>
      <c r="L208" s="39">
        <f>K208*(1+Pressupostos!$B$25)</f>
        <v>0</v>
      </c>
      <c r="M208" s="134">
        <f t="shared" si="55"/>
        <v>0</v>
      </c>
    </row>
    <row r="209" spans="1:13" hidden="1" x14ac:dyDescent="0.25">
      <c r="A209" s="24"/>
      <c r="B209" s="26"/>
      <c r="C209" s="203"/>
      <c r="D209" s="39">
        <f>C209*(1+Pressupostos!$B$17)</f>
        <v>0</v>
      </c>
      <c r="E209" s="39">
        <f>D209*(1+Pressupostos!$B$18)</f>
        <v>0</v>
      </c>
      <c r="F209" s="39">
        <f>E209*(1+Pressupostos!$B$19)</f>
        <v>0</v>
      </c>
      <c r="G209" s="39">
        <f>F209*(1+Pressupostos!$B$20)</f>
        <v>0</v>
      </c>
      <c r="H209" s="39">
        <f>G209*(1+Pressupostos!$B$21)</f>
        <v>0</v>
      </c>
      <c r="I209" s="39">
        <f>H209*(1+Pressupostos!$B$22)</f>
        <v>0</v>
      </c>
      <c r="J209" s="39">
        <f>I209*(1+Pressupostos!$B$23)</f>
        <v>0</v>
      </c>
      <c r="K209" s="39">
        <f>J209*(1+Pressupostos!$B$24)</f>
        <v>0</v>
      </c>
      <c r="L209" s="39">
        <f>K209*(1+Pressupostos!$B$25)</f>
        <v>0</v>
      </c>
      <c r="M209" s="134">
        <f t="shared" si="55"/>
        <v>0</v>
      </c>
    </row>
    <row r="210" spans="1:13" hidden="1" x14ac:dyDescent="0.25">
      <c r="A210" s="24"/>
      <c r="B210" s="26"/>
      <c r="C210" s="203"/>
      <c r="D210" s="39">
        <f>C210*(1+Pressupostos!$B$17)</f>
        <v>0</v>
      </c>
      <c r="E210" s="39">
        <f>D210*(1+Pressupostos!$B$18)</f>
        <v>0</v>
      </c>
      <c r="F210" s="39">
        <f>E210*(1+Pressupostos!$B$19)</f>
        <v>0</v>
      </c>
      <c r="G210" s="39">
        <f>F210*(1+Pressupostos!$B$20)</f>
        <v>0</v>
      </c>
      <c r="H210" s="39">
        <f>G210*(1+Pressupostos!$B$21)</f>
        <v>0</v>
      </c>
      <c r="I210" s="39">
        <f>H210*(1+Pressupostos!$B$22)</f>
        <v>0</v>
      </c>
      <c r="J210" s="39">
        <f>I210*(1+Pressupostos!$B$23)</f>
        <v>0</v>
      </c>
      <c r="K210" s="39">
        <f>J210*(1+Pressupostos!$B$24)</f>
        <v>0</v>
      </c>
      <c r="L210" s="39">
        <f>K210*(1+Pressupostos!$B$25)</f>
        <v>0</v>
      </c>
      <c r="M210" s="134">
        <f t="shared" si="55"/>
        <v>0</v>
      </c>
    </row>
    <row r="211" spans="1:13" hidden="1" x14ac:dyDescent="0.25">
      <c r="A211" s="24"/>
      <c r="B211" s="26"/>
      <c r="C211" s="203"/>
      <c r="D211" s="39">
        <f>C211*(1+Pressupostos!$B$17)</f>
        <v>0</v>
      </c>
      <c r="E211" s="39">
        <f>D211*(1+Pressupostos!$B$18)</f>
        <v>0</v>
      </c>
      <c r="F211" s="39">
        <f>E211*(1+Pressupostos!$B$19)</f>
        <v>0</v>
      </c>
      <c r="G211" s="39">
        <f>F211*(1+Pressupostos!$B$20)</f>
        <v>0</v>
      </c>
      <c r="H211" s="39">
        <f>G211*(1+Pressupostos!$B$21)</f>
        <v>0</v>
      </c>
      <c r="I211" s="39">
        <f>H211*(1+Pressupostos!$B$22)</f>
        <v>0</v>
      </c>
      <c r="J211" s="39">
        <f>I211*(1+Pressupostos!$B$23)</f>
        <v>0</v>
      </c>
      <c r="K211" s="39">
        <f>J211*(1+Pressupostos!$B$24)</f>
        <v>0</v>
      </c>
      <c r="L211" s="39">
        <f>K211*(1+Pressupostos!$B$25)</f>
        <v>0</v>
      </c>
      <c r="M211" s="134">
        <f t="shared" si="55"/>
        <v>0</v>
      </c>
    </row>
    <row r="212" spans="1:13" hidden="1" x14ac:dyDescent="0.25">
      <c r="A212" s="24"/>
      <c r="B212" s="26"/>
      <c r="C212" s="203"/>
      <c r="D212" s="39">
        <f>C212*(1+Pressupostos!$B$17)</f>
        <v>0</v>
      </c>
      <c r="E212" s="39">
        <f>D212*(1+Pressupostos!$B$18)</f>
        <v>0</v>
      </c>
      <c r="F212" s="39">
        <f>E212*(1+Pressupostos!$B$19)</f>
        <v>0</v>
      </c>
      <c r="G212" s="39">
        <f>F212*(1+Pressupostos!$B$20)</f>
        <v>0</v>
      </c>
      <c r="H212" s="39">
        <f>G212*(1+Pressupostos!$B$21)</f>
        <v>0</v>
      </c>
      <c r="I212" s="39">
        <f>H212*(1+Pressupostos!$B$22)</f>
        <v>0</v>
      </c>
      <c r="J212" s="39">
        <f>I212*(1+Pressupostos!$B$23)</f>
        <v>0</v>
      </c>
      <c r="K212" s="39">
        <f>J212*(1+Pressupostos!$B$24)</f>
        <v>0</v>
      </c>
      <c r="L212" s="39">
        <f>K212*(1+Pressupostos!$B$25)</f>
        <v>0</v>
      </c>
      <c r="M212" s="134">
        <f t="shared" si="55"/>
        <v>0</v>
      </c>
    </row>
    <row r="213" spans="1:13" hidden="1" x14ac:dyDescent="0.25">
      <c r="A213" s="24"/>
      <c r="B213" s="26"/>
      <c r="C213" s="203"/>
      <c r="D213" s="39">
        <f>C213*(1+Pressupostos!$B$17)</f>
        <v>0</v>
      </c>
      <c r="E213" s="39">
        <f>D213*(1+Pressupostos!$B$18)</f>
        <v>0</v>
      </c>
      <c r="F213" s="39">
        <f>E213*(1+Pressupostos!$B$19)</f>
        <v>0</v>
      </c>
      <c r="G213" s="39">
        <f>F213*(1+Pressupostos!$B$20)</f>
        <v>0</v>
      </c>
      <c r="H213" s="39">
        <f>G213*(1+Pressupostos!$B$21)</f>
        <v>0</v>
      </c>
      <c r="I213" s="39">
        <f>H213*(1+Pressupostos!$B$22)</f>
        <v>0</v>
      </c>
      <c r="J213" s="39">
        <f>I213*(1+Pressupostos!$B$23)</f>
        <v>0</v>
      </c>
      <c r="K213" s="39">
        <f>J213*(1+Pressupostos!$B$24)</f>
        <v>0</v>
      </c>
      <c r="L213" s="39">
        <f>K213*(1+Pressupostos!$B$25)</f>
        <v>0</v>
      </c>
      <c r="M213" s="134">
        <f t="shared" si="55"/>
        <v>0</v>
      </c>
    </row>
    <row r="214" spans="1:13" hidden="1" x14ac:dyDescent="0.25">
      <c r="A214" s="24"/>
      <c r="B214" s="26"/>
      <c r="C214" s="203"/>
      <c r="D214" s="39">
        <f>C214*(1+Pressupostos!$B$17)</f>
        <v>0</v>
      </c>
      <c r="E214" s="39">
        <f>D214*(1+Pressupostos!$B$18)</f>
        <v>0</v>
      </c>
      <c r="F214" s="39">
        <f>E214*(1+Pressupostos!$B$19)</f>
        <v>0</v>
      </c>
      <c r="G214" s="39">
        <f>F214*(1+Pressupostos!$B$20)</f>
        <v>0</v>
      </c>
      <c r="H214" s="39">
        <f>G214*(1+Pressupostos!$B$21)</f>
        <v>0</v>
      </c>
      <c r="I214" s="39">
        <f>H214*(1+Pressupostos!$B$22)</f>
        <v>0</v>
      </c>
      <c r="J214" s="39">
        <f>I214*(1+Pressupostos!$B$23)</f>
        <v>0</v>
      </c>
      <c r="K214" s="39">
        <f>J214*(1+Pressupostos!$B$24)</f>
        <v>0</v>
      </c>
      <c r="L214" s="39">
        <f>K214*(1+Pressupostos!$B$25)</f>
        <v>0</v>
      </c>
      <c r="M214" s="134">
        <f t="shared" si="55"/>
        <v>0</v>
      </c>
    </row>
    <row r="215" spans="1:13" hidden="1" x14ac:dyDescent="0.25">
      <c r="A215" s="24"/>
      <c r="B215" s="26"/>
      <c r="C215" s="203"/>
      <c r="D215" s="39">
        <f>C215*(1+Pressupostos!$B$17)</f>
        <v>0</v>
      </c>
      <c r="E215" s="39">
        <f>D215*(1+Pressupostos!$B$18)</f>
        <v>0</v>
      </c>
      <c r="F215" s="39">
        <f>E215*(1+Pressupostos!$B$19)</f>
        <v>0</v>
      </c>
      <c r="G215" s="39">
        <f>F215*(1+Pressupostos!$B$20)</f>
        <v>0</v>
      </c>
      <c r="H215" s="39">
        <f>G215*(1+Pressupostos!$B$21)</f>
        <v>0</v>
      </c>
      <c r="I215" s="39">
        <f>H215*(1+Pressupostos!$B$22)</f>
        <v>0</v>
      </c>
      <c r="J215" s="39">
        <f>I215*(1+Pressupostos!$B$23)</f>
        <v>0</v>
      </c>
      <c r="K215" s="39">
        <f>J215*(1+Pressupostos!$B$24)</f>
        <v>0</v>
      </c>
      <c r="L215" s="39">
        <f>K215*(1+Pressupostos!$B$25)</f>
        <v>0</v>
      </c>
      <c r="M215" s="134">
        <f t="shared" si="55"/>
        <v>0</v>
      </c>
    </row>
    <row r="216" spans="1:13" hidden="1" x14ac:dyDescent="0.25">
      <c r="A216" s="24"/>
      <c r="B216" s="26"/>
      <c r="C216" s="203"/>
      <c r="D216" s="39">
        <f>C216*(1+Pressupostos!$B$17)</f>
        <v>0</v>
      </c>
      <c r="E216" s="39">
        <f>D216*(1+Pressupostos!$B$18)</f>
        <v>0</v>
      </c>
      <c r="F216" s="39">
        <f>E216*(1+Pressupostos!$B$19)</f>
        <v>0</v>
      </c>
      <c r="G216" s="39">
        <f>F216*(1+Pressupostos!$B$20)</f>
        <v>0</v>
      </c>
      <c r="H216" s="39">
        <f>G216*(1+Pressupostos!$B$21)</f>
        <v>0</v>
      </c>
      <c r="I216" s="39">
        <f>H216*(1+Pressupostos!$B$22)</f>
        <v>0</v>
      </c>
      <c r="J216" s="39">
        <f>I216*(1+Pressupostos!$B$23)</f>
        <v>0</v>
      </c>
      <c r="K216" s="39">
        <f>J216*(1+Pressupostos!$B$24)</f>
        <v>0</v>
      </c>
      <c r="L216" s="39">
        <f>K216*(1+Pressupostos!$B$25)</f>
        <v>0</v>
      </c>
      <c r="M216" s="134">
        <f t="shared" si="55"/>
        <v>0</v>
      </c>
    </row>
    <row r="217" spans="1:13" hidden="1" x14ac:dyDescent="0.25">
      <c r="A217" s="24"/>
      <c r="B217" s="26"/>
      <c r="C217" s="203"/>
      <c r="D217" s="39">
        <f>C217*(1+Pressupostos!$B$17)</f>
        <v>0</v>
      </c>
      <c r="E217" s="39">
        <f>D217*(1+Pressupostos!$B$18)</f>
        <v>0</v>
      </c>
      <c r="F217" s="39">
        <f>E217*(1+Pressupostos!$B$19)</f>
        <v>0</v>
      </c>
      <c r="G217" s="39">
        <f>F217*(1+Pressupostos!$B$20)</f>
        <v>0</v>
      </c>
      <c r="H217" s="39">
        <f>G217*(1+Pressupostos!$B$21)</f>
        <v>0</v>
      </c>
      <c r="I217" s="39">
        <f>H217*(1+Pressupostos!$B$22)</f>
        <v>0</v>
      </c>
      <c r="J217" s="39">
        <f>I217*(1+Pressupostos!$B$23)</f>
        <v>0</v>
      </c>
      <c r="K217" s="39">
        <f>J217*(1+Pressupostos!$B$24)</f>
        <v>0</v>
      </c>
      <c r="L217" s="39">
        <f>K217*(1+Pressupostos!$B$25)</f>
        <v>0</v>
      </c>
      <c r="M217" s="134">
        <f t="shared" si="55"/>
        <v>0</v>
      </c>
    </row>
    <row r="218" spans="1:13" hidden="1" x14ac:dyDescent="0.25">
      <c r="A218" s="24"/>
      <c r="B218" s="26"/>
      <c r="C218" s="203"/>
      <c r="D218" s="39">
        <f>C218*(1+Pressupostos!$B$17)</f>
        <v>0</v>
      </c>
      <c r="E218" s="39">
        <f>D218*(1+Pressupostos!$B$18)</f>
        <v>0</v>
      </c>
      <c r="F218" s="39">
        <f>E218*(1+Pressupostos!$B$19)</f>
        <v>0</v>
      </c>
      <c r="G218" s="39">
        <f>F218*(1+Pressupostos!$B$20)</f>
        <v>0</v>
      </c>
      <c r="H218" s="39">
        <f>G218*(1+Pressupostos!$B$21)</f>
        <v>0</v>
      </c>
      <c r="I218" s="39">
        <f>H218*(1+Pressupostos!$B$22)</f>
        <v>0</v>
      </c>
      <c r="J218" s="39">
        <f>I218*(1+Pressupostos!$B$23)</f>
        <v>0</v>
      </c>
      <c r="K218" s="39">
        <f>J218*(1+Pressupostos!$B$24)</f>
        <v>0</v>
      </c>
      <c r="L218" s="39">
        <f>K218*(1+Pressupostos!$B$25)</f>
        <v>0</v>
      </c>
      <c r="M218" s="134">
        <f t="shared" si="55"/>
        <v>0</v>
      </c>
    </row>
    <row r="219" spans="1:13" hidden="1" x14ac:dyDescent="0.25">
      <c r="A219" s="24"/>
      <c r="B219" s="26"/>
      <c r="C219" s="203"/>
      <c r="D219" s="39">
        <f>C219*(1+Pressupostos!$B$17)</f>
        <v>0</v>
      </c>
      <c r="E219" s="39">
        <f>D219*(1+Pressupostos!$B$18)</f>
        <v>0</v>
      </c>
      <c r="F219" s="39">
        <f>E219*(1+Pressupostos!$B$19)</f>
        <v>0</v>
      </c>
      <c r="G219" s="39">
        <f>F219*(1+Pressupostos!$B$20)</f>
        <v>0</v>
      </c>
      <c r="H219" s="39">
        <f>G219*(1+Pressupostos!$B$21)</f>
        <v>0</v>
      </c>
      <c r="I219" s="39">
        <f>H219*(1+Pressupostos!$B$22)</f>
        <v>0</v>
      </c>
      <c r="J219" s="39">
        <f>I219*(1+Pressupostos!$B$23)</f>
        <v>0</v>
      </c>
      <c r="K219" s="39">
        <f>J219*(1+Pressupostos!$B$24)</f>
        <v>0</v>
      </c>
      <c r="L219" s="39">
        <f>K219*(1+Pressupostos!$B$25)</f>
        <v>0</v>
      </c>
      <c r="M219" s="134">
        <f t="shared" si="55"/>
        <v>0</v>
      </c>
    </row>
    <row r="220" spans="1:13" hidden="1" x14ac:dyDescent="0.25">
      <c r="A220" s="24"/>
      <c r="B220" s="26"/>
      <c r="C220" s="203"/>
      <c r="D220" s="39">
        <f>C220*(1+Pressupostos!$B$17)</f>
        <v>0</v>
      </c>
      <c r="E220" s="39">
        <f>D220*(1+Pressupostos!$B$18)</f>
        <v>0</v>
      </c>
      <c r="F220" s="39">
        <f>E220*(1+Pressupostos!$B$19)</f>
        <v>0</v>
      </c>
      <c r="G220" s="39">
        <f>F220*(1+Pressupostos!$B$20)</f>
        <v>0</v>
      </c>
      <c r="H220" s="39">
        <f>G220*(1+Pressupostos!$B$21)</f>
        <v>0</v>
      </c>
      <c r="I220" s="39">
        <f>H220*(1+Pressupostos!$B$22)</f>
        <v>0</v>
      </c>
      <c r="J220" s="39">
        <f>I220*(1+Pressupostos!$B$23)</f>
        <v>0</v>
      </c>
      <c r="K220" s="39">
        <f>J220*(1+Pressupostos!$B$24)</f>
        <v>0</v>
      </c>
      <c r="L220" s="39">
        <f>K220*(1+Pressupostos!$B$25)</f>
        <v>0</v>
      </c>
      <c r="M220" s="134">
        <f t="shared" si="55"/>
        <v>0</v>
      </c>
    </row>
    <row r="221" spans="1:13" hidden="1" x14ac:dyDescent="0.25">
      <c r="A221" s="24"/>
      <c r="B221" s="26"/>
      <c r="C221" s="203"/>
      <c r="D221" s="39">
        <f>C221*(1+Pressupostos!$B$17)</f>
        <v>0</v>
      </c>
      <c r="E221" s="39">
        <f>D221*(1+Pressupostos!$B$18)</f>
        <v>0</v>
      </c>
      <c r="F221" s="39">
        <f>E221*(1+Pressupostos!$B$19)</f>
        <v>0</v>
      </c>
      <c r="G221" s="39">
        <f>F221*(1+Pressupostos!$B$20)</f>
        <v>0</v>
      </c>
      <c r="H221" s="39">
        <f>G221*(1+Pressupostos!$B$21)</f>
        <v>0</v>
      </c>
      <c r="I221" s="39">
        <f>H221*(1+Pressupostos!$B$22)</f>
        <v>0</v>
      </c>
      <c r="J221" s="39">
        <f>I221*(1+Pressupostos!$B$23)</f>
        <v>0</v>
      </c>
      <c r="K221" s="39">
        <f>J221*(1+Pressupostos!$B$24)</f>
        <v>0</v>
      </c>
      <c r="L221" s="39">
        <f>K221*(1+Pressupostos!$B$25)</f>
        <v>0</v>
      </c>
      <c r="M221" s="134">
        <f t="shared" si="54"/>
        <v>0</v>
      </c>
    </row>
    <row r="222" spans="1:13" hidden="1" x14ac:dyDescent="0.25">
      <c r="A222" s="24"/>
      <c r="B222" s="26"/>
      <c r="C222" s="203"/>
      <c r="D222" s="39">
        <f>C222*(1+Pressupostos!$B$17)</f>
        <v>0</v>
      </c>
      <c r="E222" s="39">
        <f>D222*(1+Pressupostos!$B$18)</f>
        <v>0</v>
      </c>
      <c r="F222" s="39">
        <f>E222*(1+Pressupostos!$B$19)</f>
        <v>0</v>
      </c>
      <c r="G222" s="39">
        <f>F222*(1+Pressupostos!$B$20)</f>
        <v>0</v>
      </c>
      <c r="H222" s="39">
        <f>G222*(1+Pressupostos!$B$21)</f>
        <v>0</v>
      </c>
      <c r="I222" s="39">
        <f>H222*(1+Pressupostos!$B$22)</f>
        <v>0</v>
      </c>
      <c r="J222" s="39">
        <f>I222*(1+Pressupostos!$B$23)</f>
        <v>0</v>
      </c>
      <c r="K222" s="39">
        <f>J222*(1+Pressupostos!$B$24)</f>
        <v>0</v>
      </c>
      <c r="L222" s="39">
        <f>K222*(1+Pressupostos!$B$25)</f>
        <v>0</v>
      </c>
      <c r="M222" s="134">
        <f t="shared" si="54"/>
        <v>0</v>
      </c>
    </row>
    <row r="223" spans="1:13" hidden="1" x14ac:dyDescent="0.25">
      <c r="A223" s="24"/>
      <c r="B223" s="26"/>
      <c r="C223" s="203"/>
      <c r="D223" s="39">
        <f>C223*(1+Pressupostos!$B$17)</f>
        <v>0</v>
      </c>
      <c r="E223" s="39">
        <f>D223*(1+Pressupostos!$B$18)</f>
        <v>0</v>
      </c>
      <c r="F223" s="39">
        <f>E223*(1+Pressupostos!$B$19)</f>
        <v>0</v>
      </c>
      <c r="G223" s="39">
        <f>F223*(1+Pressupostos!$B$20)</f>
        <v>0</v>
      </c>
      <c r="H223" s="39">
        <f>G223*(1+Pressupostos!$B$21)</f>
        <v>0</v>
      </c>
      <c r="I223" s="39">
        <f>H223*(1+Pressupostos!$B$22)</f>
        <v>0</v>
      </c>
      <c r="J223" s="39">
        <f>I223*(1+Pressupostos!$B$23)</f>
        <v>0</v>
      </c>
      <c r="K223" s="39">
        <f>J223*(1+Pressupostos!$B$24)</f>
        <v>0</v>
      </c>
      <c r="L223" s="39">
        <f>K223*(1+Pressupostos!$B$25)</f>
        <v>0</v>
      </c>
      <c r="M223" s="134">
        <f t="shared" si="54"/>
        <v>0</v>
      </c>
    </row>
    <row r="224" spans="1:13" hidden="1" x14ac:dyDescent="0.25">
      <c r="A224" s="24"/>
      <c r="B224" s="26"/>
      <c r="C224" s="203"/>
      <c r="D224" s="39">
        <f>C224*(1+Pressupostos!$B$17)</f>
        <v>0</v>
      </c>
      <c r="E224" s="39">
        <f>D224*(1+Pressupostos!$B$18)</f>
        <v>0</v>
      </c>
      <c r="F224" s="39">
        <f>E224*(1+Pressupostos!$B$19)</f>
        <v>0</v>
      </c>
      <c r="G224" s="39">
        <f>F224*(1+Pressupostos!$B$20)</f>
        <v>0</v>
      </c>
      <c r="H224" s="39">
        <f>G224*(1+Pressupostos!$B$21)</f>
        <v>0</v>
      </c>
      <c r="I224" s="39">
        <f>H224*(1+Pressupostos!$B$22)</f>
        <v>0</v>
      </c>
      <c r="J224" s="39">
        <f>I224*(1+Pressupostos!$B$23)</f>
        <v>0</v>
      </c>
      <c r="K224" s="39">
        <f>J224*(1+Pressupostos!$B$24)</f>
        <v>0</v>
      </c>
      <c r="L224" s="39">
        <f>K224*(1+Pressupostos!$B$25)</f>
        <v>0</v>
      </c>
      <c r="M224" s="134">
        <f t="shared" si="54"/>
        <v>0</v>
      </c>
    </row>
    <row r="225" spans="1:13" hidden="1" x14ac:dyDescent="0.25">
      <c r="A225" s="24"/>
      <c r="B225" s="26"/>
      <c r="C225" s="203"/>
      <c r="D225" s="39">
        <f>C225*(1+Pressupostos!$B$17)</f>
        <v>0</v>
      </c>
      <c r="E225" s="39">
        <f>D225*(1+Pressupostos!$B$18)</f>
        <v>0</v>
      </c>
      <c r="F225" s="39">
        <f>E225*(1+Pressupostos!$B$19)</f>
        <v>0</v>
      </c>
      <c r="G225" s="39">
        <f>F225*(1+Pressupostos!$B$20)</f>
        <v>0</v>
      </c>
      <c r="H225" s="39">
        <f>G225*(1+Pressupostos!$B$21)</f>
        <v>0</v>
      </c>
      <c r="I225" s="39">
        <f>H225*(1+Pressupostos!$B$22)</f>
        <v>0</v>
      </c>
      <c r="J225" s="39">
        <f>I225*(1+Pressupostos!$B$23)</f>
        <v>0</v>
      </c>
      <c r="K225" s="39">
        <f>J225*(1+Pressupostos!$B$24)</f>
        <v>0</v>
      </c>
      <c r="L225" s="39">
        <f>K225*(1+Pressupostos!$B$25)</f>
        <v>0</v>
      </c>
      <c r="M225" s="134">
        <f t="shared" si="54"/>
        <v>0</v>
      </c>
    </row>
    <row r="226" spans="1:13" hidden="1" x14ac:dyDescent="0.25">
      <c r="A226" s="24"/>
      <c r="B226" s="26"/>
      <c r="C226" s="203"/>
      <c r="D226" s="39">
        <f>C226*(1+Pressupostos!$B$17)</f>
        <v>0</v>
      </c>
      <c r="E226" s="39">
        <f>D226*(1+Pressupostos!$B$18)</f>
        <v>0</v>
      </c>
      <c r="F226" s="39">
        <f>E226*(1+Pressupostos!$B$19)</f>
        <v>0</v>
      </c>
      <c r="G226" s="39">
        <f>F226*(1+Pressupostos!$B$20)</f>
        <v>0</v>
      </c>
      <c r="H226" s="39">
        <f>G226*(1+Pressupostos!$B$21)</f>
        <v>0</v>
      </c>
      <c r="I226" s="39">
        <f>H226*(1+Pressupostos!$B$22)</f>
        <v>0</v>
      </c>
      <c r="J226" s="39">
        <f>I226*(1+Pressupostos!$B$23)</f>
        <v>0</v>
      </c>
      <c r="K226" s="39">
        <f>J226*(1+Pressupostos!$B$24)</f>
        <v>0</v>
      </c>
      <c r="L226" s="39">
        <f>K226*(1+Pressupostos!$B$25)</f>
        <v>0</v>
      </c>
      <c r="M226" s="134">
        <f t="shared" si="54"/>
        <v>0</v>
      </c>
    </row>
    <row r="227" spans="1:13" hidden="1" x14ac:dyDescent="0.25">
      <c r="A227" s="24"/>
      <c r="B227" s="26"/>
      <c r="C227" s="203"/>
      <c r="D227" s="39">
        <f>C227*(1+Pressupostos!$B$17)</f>
        <v>0</v>
      </c>
      <c r="E227" s="39">
        <f>D227*(1+Pressupostos!$B$18)</f>
        <v>0</v>
      </c>
      <c r="F227" s="39">
        <f>E227*(1+Pressupostos!$B$19)</f>
        <v>0</v>
      </c>
      <c r="G227" s="39">
        <f>F227*(1+Pressupostos!$B$20)</f>
        <v>0</v>
      </c>
      <c r="H227" s="39">
        <f>G227*(1+Pressupostos!$B$21)</f>
        <v>0</v>
      </c>
      <c r="I227" s="39">
        <f>H227*(1+Pressupostos!$B$22)</f>
        <v>0</v>
      </c>
      <c r="J227" s="39">
        <f>I227*(1+Pressupostos!$B$23)</f>
        <v>0</v>
      </c>
      <c r="K227" s="39">
        <f>J227*(1+Pressupostos!$B$24)</f>
        <v>0</v>
      </c>
      <c r="L227" s="39">
        <f>K227*(1+Pressupostos!$B$25)</f>
        <v>0</v>
      </c>
      <c r="M227" s="134">
        <f t="shared" si="54"/>
        <v>0</v>
      </c>
    </row>
    <row r="228" spans="1:13" hidden="1" x14ac:dyDescent="0.25">
      <c r="A228" s="24"/>
      <c r="B228" s="26"/>
      <c r="C228" s="203"/>
      <c r="D228" s="39">
        <f>C228*(1+Pressupostos!$B$17)</f>
        <v>0</v>
      </c>
      <c r="E228" s="39">
        <f>D228*(1+Pressupostos!$B$18)</f>
        <v>0</v>
      </c>
      <c r="F228" s="39">
        <f>E228*(1+Pressupostos!$B$19)</f>
        <v>0</v>
      </c>
      <c r="G228" s="39">
        <f>F228*(1+Pressupostos!$B$20)</f>
        <v>0</v>
      </c>
      <c r="H228" s="39">
        <f>G228*(1+Pressupostos!$B$21)</f>
        <v>0</v>
      </c>
      <c r="I228" s="39">
        <f>H228*(1+Pressupostos!$B$22)</f>
        <v>0</v>
      </c>
      <c r="J228" s="39">
        <f>I228*(1+Pressupostos!$B$23)</f>
        <v>0</v>
      </c>
      <c r="K228" s="39">
        <f>J228*(1+Pressupostos!$B$24)</f>
        <v>0</v>
      </c>
      <c r="L228" s="39">
        <f>K228*(1+Pressupostos!$B$25)</f>
        <v>0</v>
      </c>
      <c r="M228" s="134">
        <f t="shared" ref="M228:M234" si="56">SUM(C228:L228)</f>
        <v>0</v>
      </c>
    </row>
    <row r="229" spans="1:13" hidden="1" x14ac:dyDescent="0.25">
      <c r="A229" s="24"/>
      <c r="B229" s="26"/>
      <c r="C229" s="203"/>
      <c r="D229" s="39">
        <f>C229*(1+Pressupostos!$B$17)</f>
        <v>0</v>
      </c>
      <c r="E229" s="39">
        <f>D229*(1+Pressupostos!$B$18)</f>
        <v>0</v>
      </c>
      <c r="F229" s="39">
        <f>E229*(1+Pressupostos!$B$19)</f>
        <v>0</v>
      </c>
      <c r="G229" s="39">
        <f>F229*(1+Pressupostos!$B$20)</f>
        <v>0</v>
      </c>
      <c r="H229" s="39">
        <f>G229*(1+Pressupostos!$B$21)</f>
        <v>0</v>
      </c>
      <c r="I229" s="39">
        <f>H229*(1+Pressupostos!$B$22)</f>
        <v>0</v>
      </c>
      <c r="J229" s="39">
        <f>I229*(1+Pressupostos!$B$23)</f>
        <v>0</v>
      </c>
      <c r="K229" s="39">
        <f>J229*(1+Pressupostos!$B$24)</f>
        <v>0</v>
      </c>
      <c r="L229" s="39">
        <f>K229*(1+Pressupostos!$B$25)</f>
        <v>0</v>
      </c>
      <c r="M229" s="134">
        <f t="shared" si="56"/>
        <v>0</v>
      </c>
    </row>
    <row r="230" spans="1:13" hidden="1" x14ac:dyDescent="0.25">
      <c r="A230" s="24"/>
      <c r="B230" s="26"/>
      <c r="C230" s="203"/>
      <c r="D230" s="39">
        <f>C230*(1+Pressupostos!$B$17)</f>
        <v>0</v>
      </c>
      <c r="E230" s="39">
        <f>D230*(1+Pressupostos!$B$18)</f>
        <v>0</v>
      </c>
      <c r="F230" s="39">
        <f>E230*(1+Pressupostos!$B$19)</f>
        <v>0</v>
      </c>
      <c r="G230" s="39">
        <f>F230*(1+Pressupostos!$B$20)</f>
        <v>0</v>
      </c>
      <c r="H230" s="39">
        <f>G230*(1+Pressupostos!$B$21)</f>
        <v>0</v>
      </c>
      <c r="I230" s="39">
        <f>H230*(1+Pressupostos!$B$22)</f>
        <v>0</v>
      </c>
      <c r="J230" s="39">
        <f>I230*(1+Pressupostos!$B$23)</f>
        <v>0</v>
      </c>
      <c r="K230" s="39">
        <f>J230*(1+Pressupostos!$B$24)</f>
        <v>0</v>
      </c>
      <c r="L230" s="39">
        <f>K230*(1+Pressupostos!$B$25)</f>
        <v>0</v>
      </c>
      <c r="M230" s="134">
        <f t="shared" si="56"/>
        <v>0</v>
      </c>
    </row>
    <row r="231" spans="1:13" hidden="1" x14ac:dyDescent="0.25">
      <c r="A231" s="24"/>
      <c r="B231" s="26"/>
      <c r="C231" s="203"/>
      <c r="D231" s="39">
        <f>C231*(1+Pressupostos!$B$17)</f>
        <v>0</v>
      </c>
      <c r="E231" s="39">
        <f>D231*(1+Pressupostos!$B$18)</f>
        <v>0</v>
      </c>
      <c r="F231" s="39">
        <f>E231*(1+Pressupostos!$B$19)</f>
        <v>0</v>
      </c>
      <c r="G231" s="39">
        <f>F231*(1+Pressupostos!$B$20)</f>
        <v>0</v>
      </c>
      <c r="H231" s="39">
        <f>G231*(1+Pressupostos!$B$21)</f>
        <v>0</v>
      </c>
      <c r="I231" s="39">
        <f>H231*(1+Pressupostos!$B$22)</f>
        <v>0</v>
      </c>
      <c r="J231" s="39">
        <f>I231*(1+Pressupostos!$B$23)</f>
        <v>0</v>
      </c>
      <c r="K231" s="39">
        <f>J231*(1+Pressupostos!$B$24)</f>
        <v>0</v>
      </c>
      <c r="L231" s="39">
        <f>K231*(1+Pressupostos!$B$25)</f>
        <v>0</v>
      </c>
      <c r="M231" s="134">
        <f t="shared" si="56"/>
        <v>0</v>
      </c>
    </row>
    <row r="232" spans="1:13" hidden="1" x14ac:dyDescent="0.25">
      <c r="A232" s="24"/>
      <c r="B232" s="26"/>
      <c r="C232" s="203"/>
      <c r="D232" s="39">
        <f>C232*(1+Pressupostos!$B$17)</f>
        <v>0</v>
      </c>
      <c r="E232" s="39">
        <f>D232*(1+Pressupostos!$B$18)</f>
        <v>0</v>
      </c>
      <c r="F232" s="39">
        <f>E232*(1+Pressupostos!$B$19)</f>
        <v>0</v>
      </c>
      <c r="G232" s="39">
        <f>F232*(1+Pressupostos!$B$20)</f>
        <v>0</v>
      </c>
      <c r="H232" s="39">
        <f>G232*(1+Pressupostos!$B$21)</f>
        <v>0</v>
      </c>
      <c r="I232" s="39">
        <f>H232*(1+Pressupostos!$B$22)</f>
        <v>0</v>
      </c>
      <c r="J232" s="39">
        <f>I232*(1+Pressupostos!$B$23)</f>
        <v>0</v>
      </c>
      <c r="K232" s="39">
        <f>J232*(1+Pressupostos!$B$24)</f>
        <v>0</v>
      </c>
      <c r="L232" s="39">
        <f>K232*(1+Pressupostos!$B$25)</f>
        <v>0</v>
      </c>
      <c r="M232" s="134">
        <f t="shared" si="56"/>
        <v>0</v>
      </c>
    </row>
    <row r="233" spans="1:13" hidden="1" x14ac:dyDescent="0.25">
      <c r="A233" s="24"/>
      <c r="B233" s="26"/>
      <c r="C233" s="203"/>
      <c r="D233" s="39">
        <f>C233*(1+Pressupostos!$B$17)</f>
        <v>0</v>
      </c>
      <c r="E233" s="39">
        <f>D233*(1+Pressupostos!$B$18)</f>
        <v>0</v>
      </c>
      <c r="F233" s="39">
        <f>E233*(1+Pressupostos!$B$19)</f>
        <v>0</v>
      </c>
      <c r="G233" s="39">
        <f>F233*(1+Pressupostos!$B$20)</f>
        <v>0</v>
      </c>
      <c r="H233" s="39">
        <f>G233*(1+Pressupostos!$B$21)</f>
        <v>0</v>
      </c>
      <c r="I233" s="39">
        <f>H233*(1+Pressupostos!$B$22)</f>
        <v>0</v>
      </c>
      <c r="J233" s="39">
        <f>I233*(1+Pressupostos!$B$23)</f>
        <v>0</v>
      </c>
      <c r="K233" s="39">
        <f>J233*(1+Pressupostos!$B$24)</f>
        <v>0</v>
      </c>
      <c r="L233" s="39">
        <f>K233*(1+Pressupostos!$B$25)</f>
        <v>0</v>
      </c>
      <c r="M233" s="134">
        <f t="shared" si="56"/>
        <v>0</v>
      </c>
    </row>
    <row r="234" spans="1:13" hidden="1" x14ac:dyDescent="0.25">
      <c r="A234" s="24"/>
      <c r="B234" s="26"/>
      <c r="C234" s="203"/>
      <c r="D234" s="39">
        <f>C234*(1+Pressupostos!$B$17)</f>
        <v>0</v>
      </c>
      <c r="E234" s="39">
        <f>D234*(1+Pressupostos!$B$18)</f>
        <v>0</v>
      </c>
      <c r="F234" s="39">
        <f>E234*(1+Pressupostos!$B$19)</f>
        <v>0</v>
      </c>
      <c r="G234" s="39">
        <f>F234*(1+Pressupostos!$B$20)</f>
        <v>0</v>
      </c>
      <c r="H234" s="39">
        <f>G234*(1+Pressupostos!$B$21)</f>
        <v>0</v>
      </c>
      <c r="I234" s="39">
        <f>H234*(1+Pressupostos!$B$22)</f>
        <v>0</v>
      </c>
      <c r="J234" s="39">
        <f>I234*(1+Pressupostos!$B$23)</f>
        <v>0</v>
      </c>
      <c r="K234" s="39">
        <f>J234*(1+Pressupostos!$B$24)</f>
        <v>0</v>
      </c>
      <c r="L234" s="39">
        <f>K234*(1+Pressupostos!$B$25)</f>
        <v>0</v>
      </c>
      <c r="M234" s="134">
        <f t="shared" si="56"/>
        <v>0</v>
      </c>
    </row>
    <row r="235" spans="1:13" hidden="1" x14ac:dyDescent="0.25">
      <c r="A235" s="24"/>
      <c r="B235" s="26"/>
      <c r="C235" s="203"/>
      <c r="D235" s="39">
        <f>C235*(1+Pressupostos!$B$17)</f>
        <v>0</v>
      </c>
      <c r="E235" s="39">
        <f>D235*(1+Pressupostos!$B$18)</f>
        <v>0</v>
      </c>
      <c r="F235" s="39">
        <f>E235*(1+Pressupostos!$B$19)</f>
        <v>0</v>
      </c>
      <c r="G235" s="39">
        <f>F235*(1+Pressupostos!$B$20)</f>
        <v>0</v>
      </c>
      <c r="H235" s="39">
        <f>G235*(1+Pressupostos!$B$21)</f>
        <v>0</v>
      </c>
      <c r="I235" s="39">
        <f>H235*(1+Pressupostos!$B$22)</f>
        <v>0</v>
      </c>
      <c r="J235" s="39">
        <f>I235*(1+Pressupostos!$B$23)</f>
        <v>0</v>
      </c>
      <c r="K235" s="39">
        <f>J235*(1+Pressupostos!$B$24)</f>
        <v>0</v>
      </c>
      <c r="L235" s="39">
        <f>K235*(1+Pressupostos!$B$25)</f>
        <v>0</v>
      </c>
      <c r="M235" s="134">
        <f t="shared" ref="M235:M241" si="57">SUM(C235:L235)</f>
        <v>0</v>
      </c>
    </row>
    <row r="236" spans="1:13" hidden="1" x14ac:dyDescent="0.25">
      <c r="A236" s="24"/>
      <c r="B236" s="26"/>
      <c r="C236" s="203"/>
      <c r="D236" s="39">
        <f>C236*(1+Pressupostos!$B$17)</f>
        <v>0</v>
      </c>
      <c r="E236" s="39">
        <f>D236*(1+Pressupostos!$B$18)</f>
        <v>0</v>
      </c>
      <c r="F236" s="39">
        <f>E236*(1+Pressupostos!$B$19)</f>
        <v>0</v>
      </c>
      <c r="G236" s="39">
        <f>F236*(1+Pressupostos!$B$20)</f>
        <v>0</v>
      </c>
      <c r="H236" s="39">
        <f>G236*(1+Pressupostos!$B$21)</f>
        <v>0</v>
      </c>
      <c r="I236" s="39">
        <f>H236*(1+Pressupostos!$B$22)</f>
        <v>0</v>
      </c>
      <c r="J236" s="39">
        <f>I236*(1+Pressupostos!$B$23)</f>
        <v>0</v>
      </c>
      <c r="K236" s="39">
        <f>J236*(1+Pressupostos!$B$24)</f>
        <v>0</v>
      </c>
      <c r="L236" s="39">
        <f>K236*(1+Pressupostos!$B$25)</f>
        <v>0</v>
      </c>
      <c r="M236" s="134">
        <f t="shared" si="57"/>
        <v>0</v>
      </c>
    </row>
    <row r="237" spans="1:13" hidden="1" x14ac:dyDescent="0.25">
      <c r="A237" s="24"/>
      <c r="B237" s="26"/>
      <c r="C237" s="203"/>
      <c r="D237" s="39">
        <f>C237*(1+Pressupostos!$B$17)</f>
        <v>0</v>
      </c>
      <c r="E237" s="39">
        <f>D237*(1+Pressupostos!$B$18)</f>
        <v>0</v>
      </c>
      <c r="F237" s="39">
        <f>E237*(1+Pressupostos!$B$19)</f>
        <v>0</v>
      </c>
      <c r="G237" s="39">
        <f>F237*(1+Pressupostos!$B$20)</f>
        <v>0</v>
      </c>
      <c r="H237" s="39">
        <f>G237*(1+Pressupostos!$B$21)</f>
        <v>0</v>
      </c>
      <c r="I237" s="39">
        <f>H237*(1+Pressupostos!$B$22)</f>
        <v>0</v>
      </c>
      <c r="J237" s="39">
        <f>I237*(1+Pressupostos!$B$23)</f>
        <v>0</v>
      </c>
      <c r="K237" s="39">
        <f>J237*(1+Pressupostos!$B$24)</f>
        <v>0</v>
      </c>
      <c r="L237" s="39">
        <f>K237*(1+Pressupostos!$B$25)</f>
        <v>0</v>
      </c>
      <c r="M237" s="134">
        <f t="shared" si="57"/>
        <v>0</v>
      </c>
    </row>
    <row r="238" spans="1:13" hidden="1" x14ac:dyDescent="0.25">
      <c r="A238" s="24"/>
      <c r="B238" s="26"/>
      <c r="C238" s="203"/>
      <c r="D238" s="39">
        <f>C238*(1+Pressupostos!$B$17)</f>
        <v>0</v>
      </c>
      <c r="E238" s="39">
        <f>D238*(1+Pressupostos!$B$18)</f>
        <v>0</v>
      </c>
      <c r="F238" s="39">
        <f>E238*(1+Pressupostos!$B$19)</f>
        <v>0</v>
      </c>
      <c r="G238" s="39">
        <f>F238*(1+Pressupostos!$B$20)</f>
        <v>0</v>
      </c>
      <c r="H238" s="39">
        <f>G238*(1+Pressupostos!$B$21)</f>
        <v>0</v>
      </c>
      <c r="I238" s="39">
        <f>H238*(1+Pressupostos!$B$22)</f>
        <v>0</v>
      </c>
      <c r="J238" s="39">
        <f>I238*(1+Pressupostos!$B$23)</f>
        <v>0</v>
      </c>
      <c r="K238" s="39">
        <f>J238*(1+Pressupostos!$B$24)</f>
        <v>0</v>
      </c>
      <c r="L238" s="39">
        <f>K238*(1+Pressupostos!$B$25)</f>
        <v>0</v>
      </c>
      <c r="M238" s="134">
        <f t="shared" si="57"/>
        <v>0</v>
      </c>
    </row>
    <row r="239" spans="1:13" hidden="1" x14ac:dyDescent="0.25">
      <c r="A239" s="24"/>
      <c r="B239" s="26"/>
      <c r="C239" s="203"/>
      <c r="D239" s="39">
        <f>C239*(1+Pressupostos!$B$17)</f>
        <v>0</v>
      </c>
      <c r="E239" s="39">
        <f>D239*(1+Pressupostos!$B$18)</f>
        <v>0</v>
      </c>
      <c r="F239" s="39">
        <f>E239*(1+Pressupostos!$B$19)</f>
        <v>0</v>
      </c>
      <c r="G239" s="39">
        <f>F239*(1+Pressupostos!$B$20)</f>
        <v>0</v>
      </c>
      <c r="H239" s="39">
        <f>G239*(1+Pressupostos!$B$21)</f>
        <v>0</v>
      </c>
      <c r="I239" s="39">
        <f>H239*(1+Pressupostos!$B$22)</f>
        <v>0</v>
      </c>
      <c r="J239" s="39">
        <f>I239*(1+Pressupostos!$B$23)</f>
        <v>0</v>
      </c>
      <c r="K239" s="39">
        <f>J239*(1+Pressupostos!$B$24)</f>
        <v>0</v>
      </c>
      <c r="L239" s="39">
        <f>K239*(1+Pressupostos!$B$25)</f>
        <v>0</v>
      </c>
      <c r="M239" s="134">
        <f t="shared" si="57"/>
        <v>0</v>
      </c>
    </row>
    <row r="240" spans="1:13" hidden="1" x14ac:dyDescent="0.25">
      <c r="A240" s="24"/>
      <c r="B240" s="26"/>
      <c r="C240" s="203"/>
      <c r="D240" s="39">
        <f>C240*(1+Pressupostos!$B$17)</f>
        <v>0</v>
      </c>
      <c r="E240" s="39">
        <f>D240*(1+Pressupostos!$B$18)</f>
        <v>0</v>
      </c>
      <c r="F240" s="39">
        <f>E240*(1+Pressupostos!$B$19)</f>
        <v>0</v>
      </c>
      <c r="G240" s="39">
        <f>F240*(1+Pressupostos!$B$20)</f>
        <v>0</v>
      </c>
      <c r="H240" s="39">
        <f>G240*(1+Pressupostos!$B$21)</f>
        <v>0</v>
      </c>
      <c r="I240" s="39">
        <f>H240*(1+Pressupostos!$B$22)</f>
        <v>0</v>
      </c>
      <c r="J240" s="39">
        <f>I240*(1+Pressupostos!$B$23)</f>
        <v>0</v>
      </c>
      <c r="K240" s="39">
        <f>J240*(1+Pressupostos!$B$24)</f>
        <v>0</v>
      </c>
      <c r="L240" s="39">
        <f>K240*(1+Pressupostos!$B$25)</f>
        <v>0</v>
      </c>
      <c r="M240" s="134">
        <f t="shared" si="57"/>
        <v>0</v>
      </c>
    </row>
    <row r="241" spans="1:13" hidden="1" x14ac:dyDescent="0.25">
      <c r="A241" s="24"/>
      <c r="B241" s="26"/>
      <c r="C241" s="203"/>
      <c r="D241" s="39">
        <f>C241*(1+Pressupostos!$B$17)</f>
        <v>0</v>
      </c>
      <c r="E241" s="39">
        <f>D241*(1+Pressupostos!$B$18)</f>
        <v>0</v>
      </c>
      <c r="F241" s="39">
        <f>E241*(1+Pressupostos!$B$19)</f>
        <v>0</v>
      </c>
      <c r="G241" s="39">
        <f>F241*(1+Pressupostos!$B$20)</f>
        <v>0</v>
      </c>
      <c r="H241" s="39">
        <f>G241*(1+Pressupostos!$B$21)</f>
        <v>0</v>
      </c>
      <c r="I241" s="39">
        <f>H241*(1+Pressupostos!$B$22)</f>
        <v>0</v>
      </c>
      <c r="J241" s="39">
        <f>I241*(1+Pressupostos!$B$23)</f>
        <v>0</v>
      </c>
      <c r="K241" s="39">
        <f>J241*(1+Pressupostos!$B$24)</f>
        <v>0</v>
      </c>
      <c r="L241" s="39">
        <f>K241*(1+Pressupostos!$B$25)</f>
        <v>0</v>
      </c>
      <c r="M241" s="134">
        <f t="shared" si="57"/>
        <v>0</v>
      </c>
    </row>
    <row r="242" spans="1:13" hidden="1" x14ac:dyDescent="0.25">
      <c r="A242" s="24"/>
      <c r="B242" s="26"/>
      <c r="C242" s="203"/>
      <c r="D242" s="39">
        <f>C242*(1+Pressupostos!$B$17)</f>
        <v>0</v>
      </c>
      <c r="E242" s="39">
        <f>D242*(1+Pressupostos!$B$18)</f>
        <v>0</v>
      </c>
      <c r="F242" s="39">
        <f>E242*(1+Pressupostos!$B$19)</f>
        <v>0</v>
      </c>
      <c r="G242" s="39">
        <f>F242*(1+Pressupostos!$B$20)</f>
        <v>0</v>
      </c>
      <c r="H242" s="39">
        <f>G242*(1+Pressupostos!$B$21)</f>
        <v>0</v>
      </c>
      <c r="I242" s="39">
        <f>H242*(1+Pressupostos!$B$22)</f>
        <v>0</v>
      </c>
      <c r="J242" s="39">
        <f>I242*(1+Pressupostos!$B$23)</f>
        <v>0</v>
      </c>
      <c r="K242" s="39">
        <f>J242*(1+Pressupostos!$B$24)</f>
        <v>0</v>
      </c>
      <c r="L242" s="39">
        <f>K242*(1+Pressupostos!$B$25)</f>
        <v>0</v>
      </c>
      <c r="M242" s="134">
        <f t="shared" si="54"/>
        <v>0</v>
      </c>
    </row>
    <row r="243" spans="1:13" hidden="1" x14ac:dyDescent="0.25">
      <c r="A243" s="24"/>
      <c r="B243" s="26"/>
      <c r="C243" s="203"/>
      <c r="D243" s="39">
        <f>C243*(1+Pressupostos!$B$17)</f>
        <v>0</v>
      </c>
      <c r="E243" s="39">
        <f>D243*(1+Pressupostos!$B$18)</f>
        <v>0</v>
      </c>
      <c r="F243" s="39">
        <f>E243*(1+Pressupostos!$B$19)</f>
        <v>0</v>
      </c>
      <c r="G243" s="39">
        <f>F243*(1+Pressupostos!$B$20)</f>
        <v>0</v>
      </c>
      <c r="H243" s="39">
        <f>G243*(1+Pressupostos!$B$21)</f>
        <v>0</v>
      </c>
      <c r="I243" s="39">
        <f>H243*(1+Pressupostos!$B$22)</f>
        <v>0</v>
      </c>
      <c r="J243" s="39">
        <f>I243*(1+Pressupostos!$B$23)</f>
        <v>0</v>
      </c>
      <c r="K243" s="39">
        <f>J243*(1+Pressupostos!$B$24)</f>
        <v>0</v>
      </c>
      <c r="L243" s="39">
        <f>K243*(1+Pressupostos!$B$25)</f>
        <v>0</v>
      </c>
      <c r="M243" s="134">
        <f t="shared" si="54"/>
        <v>0</v>
      </c>
    </row>
    <row r="244" spans="1:13" hidden="1" x14ac:dyDescent="0.25">
      <c r="A244" s="24"/>
      <c r="B244" s="26"/>
      <c r="C244" s="203"/>
      <c r="D244" s="39">
        <f>C244*(1+Pressupostos!$B$17)</f>
        <v>0</v>
      </c>
      <c r="E244" s="39">
        <f>D244*(1+Pressupostos!$B$18)</f>
        <v>0</v>
      </c>
      <c r="F244" s="39">
        <f>E244*(1+Pressupostos!$B$19)</f>
        <v>0</v>
      </c>
      <c r="G244" s="39">
        <f>F244*(1+Pressupostos!$B$20)</f>
        <v>0</v>
      </c>
      <c r="H244" s="39">
        <f>G244*(1+Pressupostos!$B$21)</f>
        <v>0</v>
      </c>
      <c r="I244" s="39">
        <f>H244*(1+Pressupostos!$B$22)</f>
        <v>0</v>
      </c>
      <c r="J244" s="39">
        <f>I244*(1+Pressupostos!$B$23)</f>
        <v>0</v>
      </c>
      <c r="K244" s="39">
        <f>J244*(1+Pressupostos!$B$24)</f>
        <v>0</v>
      </c>
      <c r="L244" s="39">
        <f>K244*(1+Pressupostos!$B$25)</f>
        <v>0</v>
      </c>
      <c r="M244" s="134">
        <f t="shared" si="54"/>
        <v>0</v>
      </c>
    </row>
    <row r="245" spans="1:13" hidden="1" x14ac:dyDescent="0.25">
      <c r="A245" s="24"/>
      <c r="B245" s="26"/>
      <c r="C245" s="203"/>
      <c r="D245" s="39">
        <f>C245*(1+Pressupostos!$B$17)</f>
        <v>0</v>
      </c>
      <c r="E245" s="39">
        <f>D245*(1+Pressupostos!$B$18)</f>
        <v>0</v>
      </c>
      <c r="F245" s="39">
        <f>E245*(1+Pressupostos!$B$19)</f>
        <v>0</v>
      </c>
      <c r="G245" s="39">
        <f>F245*(1+Pressupostos!$B$20)</f>
        <v>0</v>
      </c>
      <c r="H245" s="39">
        <f>G245*(1+Pressupostos!$B$21)</f>
        <v>0</v>
      </c>
      <c r="I245" s="39">
        <f>H245*(1+Pressupostos!$B$22)</f>
        <v>0</v>
      </c>
      <c r="J245" s="39">
        <f>I245*(1+Pressupostos!$B$23)</f>
        <v>0</v>
      </c>
      <c r="K245" s="39">
        <f>J245*(1+Pressupostos!$B$24)</f>
        <v>0</v>
      </c>
      <c r="L245" s="39">
        <f>K245*(1+Pressupostos!$B$25)</f>
        <v>0</v>
      </c>
      <c r="M245" s="134">
        <f t="shared" si="54"/>
        <v>0</v>
      </c>
    </row>
    <row r="246" spans="1:13" hidden="1" x14ac:dyDescent="0.25">
      <c r="A246" s="24"/>
      <c r="B246" s="26"/>
      <c r="C246" s="203"/>
      <c r="D246" s="39">
        <f>C246*(1+Pressupostos!$B$17)</f>
        <v>0</v>
      </c>
      <c r="E246" s="39">
        <f>D246*(1+Pressupostos!$B$18)</f>
        <v>0</v>
      </c>
      <c r="F246" s="39">
        <f>E246*(1+Pressupostos!$B$19)</f>
        <v>0</v>
      </c>
      <c r="G246" s="39">
        <f>F246*(1+Pressupostos!$B$20)</f>
        <v>0</v>
      </c>
      <c r="H246" s="39">
        <f>G246*(1+Pressupostos!$B$21)</f>
        <v>0</v>
      </c>
      <c r="I246" s="39">
        <f>H246*(1+Pressupostos!$B$22)</f>
        <v>0</v>
      </c>
      <c r="J246" s="39">
        <f>I246*(1+Pressupostos!$B$23)</f>
        <v>0</v>
      </c>
      <c r="K246" s="39">
        <f>J246*(1+Pressupostos!$B$24)</f>
        <v>0</v>
      </c>
      <c r="L246" s="39">
        <f>K246*(1+Pressupostos!$B$25)</f>
        <v>0</v>
      </c>
      <c r="M246" s="134">
        <f t="shared" si="54"/>
        <v>0</v>
      </c>
    </row>
    <row r="247" spans="1:13" hidden="1" x14ac:dyDescent="0.25">
      <c r="A247" s="24"/>
      <c r="B247" s="26"/>
      <c r="C247" s="203"/>
      <c r="D247" s="39">
        <f>C247*(1+Pressupostos!$B$17)</f>
        <v>0</v>
      </c>
      <c r="E247" s="39">
        <f>D247*(1+Pressupostos!$B$18)</f>
        <v>0</v>
      </c>
      <c r="F247" s="39">
        <f>E247*(1+Pressupostos!$B$19)</f>
        <v>0</v>
      </c>
      <c r="G247" s="39">
        <f>F247*(1+Pressupostos!$B$20)</f>
        <v>0</v>
      </c>
      <c r="H247" s="39">
        <f>G247*(1+Pressupostos!$B$21)</f>
        <v>0</v>
      </c>
      <c r="I247" s="39">
        <f>H247*(1+Pressupostos!$B$22)</f>
        <v>0</v>
      </c>
      <c r="J247" s="39">
        <f>I247*(1+Pressupostos!$B$23)</f>
        <v>0</v>
      </c>
      <c r="K247" s="39">
        <f>J247*(1+Pressupostos!$B$24)</f>
        <v>0</v>
      </c>
      <c r="L247" s="39">
        <f>K247*(1+Pressupostos!$B$25)</f>
        <v>0</v>
      </c>
      <c r="M247" s="134">
        <f t="shared" si="54"/>
        <v>0</v>
      </c>
    </row>
    <row r="248" spans="1:13" hidden="1" x14ac:dyDescent="0.25">
      <c r="A248" s="24"/>
      <c r="B248" s="26"/>
      <c r="C248" s="203"/>
      <c r="D248" s="39">
        <f>C248*(1+Pressupostos!$B$17)</f>
        <v>0</v>
      </c>
      <c r="E248" s="39">
        <f>D248*(1+Pressupostos!$B$18)</f>
        <v>0</v>
      </c>
      <c r="F248" s="39">
        <f>E248*(1+Pressupostos!$B$19)</f>
        <v>0</v>
      </c>
      <c r="G248" s="39">
        <f>F248*(1+Pressupostos!$B$20)</f>
        <v>0</v>
      </c>
      <c r="H248" s="39">
        <f>G248*(1+Pressupostos!$B$21)</f>
        <v>0</v>
      </c>
      <c r="I248" s="39">
        <f>H248*(1+Pressupostos!$B$22)</f>
        <v>0</v>
      </c>
      <c r="J248" s="39">
        <f>I248*(1+Pressupostos!$B$23)</f>
        <v>0</v>
      </c>
      <c r="K248" s="39">
        <f>J248*(1+Pressupostos!$B$24)</f>
        <v>0</v>
      </c>
      <c r="L248" s="39">
        <f>K248*(1+Pressupostos!$B$25)</f>
        <v>0</v>
      </c>
      <c r="M248" s="134">
        <f t="shared" si="54"/>
        <v>0</v>
      </c>
    </row>
    <row r="249" spans="1:13" hidden="1" x14ac:dyDescent="0.25">
      <c r="A249" s="24"/>
      <c r="B249" s="26"/>
      <c r="C249" s="203"/>
      <c r="D249" s="39">
        <f>C249*(1+Pressupostos!$B$17)</f>
        <v>0</v>
      </c>
      <c r="E249" s="39">
        <f>D249*(1+Pressupostos!$B$18)</f>
        <v>0</v>
      </c>
      <c r="F249" s="39">
        <f>E249*(1+Pressupostos!$B$19)</f>
        <v>0</v>
      </c>
      <c r="G249" s="39">
        <f>F249*(1+Pressupostos!$B$20)</f>
        <v>0</v>
      </c>
      <c r="H249" s="39">
        <f>G249*(1+Pressupostos!$B$21)</f>
        <v>0</v>
      </c>
      <c r="I249" s="39">
        <f>H249*(1+Pressupostos!$B$22)</f>
        <v>0</v>
      </c>
      <c r="J249" s="39">
        <f>I249*(1+Pressupostos!$B$23)</f>
        <v>0</v>
      </c>
      <c r="K249" s="39">
        <f>J249*(1+Pressupostos!$B$24)</f>
        <v>0</v>
      </c>
      <c r="L249" s="39">
        <f>K249*(1+Pressupostos!$B$25)</f>
        <v>0</v>
      </c>
      <c r="M249" s="134">
        <f t="shared" ref="M249:M283" si="58">SUM(C249:L249)</f>
        <v>0</v>
      </c>
    </row>
    <row r="250" spans="1:13" hidden="1" x14ac:dyDescent="0.25">
      <c r="A250" s="24"/>
      <c r="B250" s="26"/>
      <c r="C250" s="203"/>
      <c r="D250" s="39">
        <f>C250*(1+Pressupostos!$B$17)</f>
        <v>0</v>
      </c>
      <c r="E250" s="39">
        <f>D250*(1+Pressupostos!$B$18)</f>
        <v>0</v>
      </c>
      <c r="F250" s="39">
        <f>E250*(1+Pressupostos!$B$19)</f>
        <v>0</v>
      </c>
      <c r="G250" s="39">
        <f>F250*(1+Pressupostos!$B$20)</f>
        <v>0</v>
      </c>
      <c r="H250" s="39">
        <f>G250*(1+Pressupostos!$B$21)</f>
        <v>0</v>
      </c>
      <c r="I250" s="39">
        <f>H250*(1+Pressupostos!$B$22)</f>
        <v>0</v>
      </c>
      <c r="J250" s="39">
        <f>I250*(1+Pressupostos!$B$23)</f>
        <v>0</v>
      </c>
      <c r="K250" s="39">
        <f>J250*(1+Pressupostos!$B$24)</f>
        <v>0</v>
      </c>
      <c r="L250" s="39">
        <f>K250*(1+Pressupostos!$B$25)</f>
        <v>0</v>
      </c>
      <c r="M250" s="134">
        <f t="shared" si="58"/>
        <v>0</v>
      </c>
    </row>
    <row r="251" spans="1:13" hidden="1" x14ac:dyDescent="0.25">
      <c r="A251" s="24"/>
      <c r="B251" s="26"/>
      <c r="C251" s="203"/>
      <c r="D251" s="39">
        <f>C251*(1+Pressupostos!$B$17)</f>
        <v>0</v>
      </c>
      <c r="E251" s="39">
        <f>D251*(1+Pressupostos!$B$18)</f>
        <v>0</v>
      </c>
      <c r="F251" s="39">
        <f>E251*(1+Pressupostos!$B$19)</f>
        <v>0</v>
      </c>
      <c r="G251" s="39">
        <f>F251*(1+Pressupostos!$B$20)</f>
        <v>0</v>
      </c>
      <c r="H251" s="39">
        <f>G251*(1+Pressupostos!$B$21)</f>
        <v>0</v>
      </c>
      <c r="I251" s="39">
        <f>H251*(1+Pressupostos!$B$22)</f>
        <v>0</v>
      </c>
      <c r="J251" s="39">
        <f>I251*(1+Pressupostos!$B$23)</f>
        <v>0</v>
      </c>
      <c r="K251" s="39">
        <f>J251*(1+Pressupostos!$B$24)</f>
        <v>0</v>
      </c>
      <c r="L251" s="39">
        <f>K251*(1+Pressupostos!$B$25)</f>
        <v>0</v>
      </c>
      <c r="M251" s="134">
        <f t="shared" si="58"/>
        <v>0</v>
      </c>
    </row>
    <row r="252" spans="1:13" hidden="1" x14ac:dyDescent="0.25">
      <c r="A252" s="24"/>
      <c r="B252" s="26"/>
      <c r="C252" s="203"/>
      <c r="D252" s="39">
        <f>C252*(1+Pressupostos!$B$17)</f>
        <v>0</v>
      </c>
      <c r="E252" s="39">
        <f>D252*(1+Pressupostos!$B$18)</f>
        <v>0</v>
      </c>
      <c r="F252" s="39">
        <f>E252*(1+Pressupostos!$B$19)</f>
        <v>0</v>
      </c>
      <c r="G252" s="39">
        <f>F252*(1+Pressupostos!$B$20)</f>
        <v>0</v>
      </c>
      <c r="H252" s="39">
        <f>G252*(1+Pressupostos!$B$21)</f>
        <v>0</v>
      </c>
      <c r="I252" s="39">
        <f>H252*(1+Pressupostos!$B$22)</f>
        <v>0</v>
      </c>
      <c r="J252" s="39">
        <f>I252*(1+Pressupostos!$B$23)</f>
        <v>0</v>
      </c>
      <c r="K252" s="39">
        <f>J252*(1+Pressupostos!$B$24)</f>
        <v>0</v>
      </c>
      <c r="L252" s="39">
        <f>K252*(1+Pressupostos!$B$25)</f>
        <v>0</v>
      </c>
      <c r="M252" s="134">
        <f t="shared" si="58"/>
        <v>0</v>
      </c>
    </row>
    <row r="253" spans="1:13" hidden="1" x14ac:dyDescent="0.25">
      <c r="A253" s="24"/>
      <c r="B253" s="26"/>
      <c r="C253" s="203"/>
      <c r="D253" s="39">
        <f>C253*(1+Pressupostos!$B$17)</f>
        <v>0</v>
      </c>
      <c r="E253" s="39">
        <f>D253*(1+Pressupostos!$B$18)</f>
        <v>0</v>
      </c>
      <c r="F253" s="39">
        <f>E253*(1+Pressupostos!$B$19)</f>
        <v>0</v>
      </c>
      <c r="G253" s="39">
        <f>F253*(1+Pressupostos!$B$20)</f>
        <v>0</v>
      </c>
      <c r="H253" s="39">
        <f>G253*(1+Pressupostos!$B$21)</f>
        <v>0</v>
      </c>
      <c r="I253" s="39">
        <f>H253*(1+Pressupostos!$B$22)</f>
        <v>0</v>
      </c>
      <c r="J253" s="39">
        <f>I253*(1+Pressupostos!$B$23)</f>
        <v>0</v>
      </c>
      <c r="K253" s="39">
        <f>J253*(1+Pressupostos!$B$24)</f>
        <v>0</v>
      </c>
      <c r="L253" s="39">
        <f>K253*(1+Pressupostos!$B$25)</f>
        <v>0</v>
      </c>
      <c r="M253" s="134">
        <f t="shared" si="58"/>
        <v>0</v>
      </c>
    </row>
    <row r="254" spans="1:13" hidden="1" x14ac:dyDescent="0.25">
      <c r="A254" s="24"/>
      <c r="B254" s="26"/>
      <c r="C254" s="203"/>
      <c r="D254" s="39">
        <f>C254*(1+Pressupostos!$B$17)</f>
        <v>0</v>
      </c>
      <c r="E254" s="39">
        <f>D254*(1+Pressupostos!$B$18)</f>
        <v>0</v>
      </c>
      <c r="F254" s="39">
        <f>E254*(1+Pressupostos!$B$19)</f>
        <v>0</v>
      </c>
      <c r="G254" s="39">
        <f>F254*(1+Pressupostos!$B$20)</f>
        <v>0</v>
      </c>
      <c r="H254" s="39">
        <f>G254*(1+Pressupostos!$B$21)</f>
        <v>0</v>
      </c>
      <c r="I254" s="39">
        <f>H254*(1+Pressupostos!$B$22)</f>
        <v>0</v>
      </c>
      <c r="J254" s="39">
        <f>I254*(1+Pressupostos!$B$23)</f>
        <v>0</v>
      </c>
      <c r="K254" s="39">
        <f>J254*(1+Pressupostos!$B$24)</f>
        <v>0</v>
      </c>
      <c r="L254" s="39">
        <f>K254*(1+Pressupostos!$B$25)</f>
        <v>0</v>
      </c>
      <c r="M254" s="134">
        <f t="shared" si="58"/>
        <v>0</v>
      </c>
    </row>
    <row r="255" spans="1:13" hidden="1" x14ac:dyDescent="0.25">
      <c r="A255" s="24"/>
      <c r="B255" s="26"/>
      <c r="C255" s="203"/>
      <c r="D255" s="39">
        <f>C255*(1+Pressupostos!$B$17)</f>
        <v>0</v>
      </c>
      <c r="E255" s="39">
        <f>D255*(1+Pressupostos!$B$18)</f>
        <v>0</v>
      </c>
      <c r="F255" s="39">
        <f>E255*(1+Pressupostos!$B$19)</f>
        <v>0</v>
      </c>
      <c r="G255" s="39">
        <f>F255*(1+Pressupostos!$B$20)</f>
        <v>0</v>
      </c>
      <c r="H255" s="39">
        <f>G255*(1+Pressupostos!$B$21)</f>
        <v>0</v>
      </c>
      <c r="I255" s="39">
        <f>H255*(1+Pressupostos!$B$22)</f>
        <v>0</v>
      </c>
      <c r="J255" s="39">
        <f>I255*(1+Pressupostos!$B$23)</f>
        <v>0</v>
      </c>
      <c r="K255" s="39">
        <f>J255*(1+Pressupostos!$B$24)</f>
        <v>0</v>
      </c>
      <c r="L255" s="39">
        <f>K255*(1+Pressupostos!$B$25)</f>
        <v>0</v>
      </c>
      <c r="M255" s="134">
        <f t="shared" si="58"/>
        <v>0</v>
      </c>
    </row>
    <row r="256" spans="1:13" hidden="1" x14ac:dyDescent="0.25">
      <c r="A256" s="24"/>
      <c r="B256" s="26"/>
      <c r="C256" s="203"/>
      <c r="D256" s="39">
        <f>C256*(1+Pressupostos!$B$17)</f>
        <v>0</v>
      </c>
      <c r="E256" s="39">
        <f>D256*(1+Pressupostos!$B$18)</f>
        <v>0</v>
      </c>
      <c r="F256" s="39">
        <f>E256*(1+Pressupostos!$B$19)</f>
        <v>0</v>
      </c>
      <c r="G256" s="39">
        <f>F256*(1+Pressupostos!$B$20)</f>
        <v>0</v>
      </c>
      <c r="H256" s="39">
        <f>G256*(1+Pressupostos!$B$21)</f>
        <v>0</v>
      </c>
      <c r="I256" s="39">
        <f>H256*(1+Pressupostos!$B$22)</f>
        <v>0</v>
      </c>
      <c r="J256" s="39">
        <f>I256*(1+Pressupostos!$B$23)</f>
        <v>0</v>
      </c>
      <c r="K256" s="39">
        <f>J256*(1+Pressupostos!$B$24)</f>
        <v>0</v>
      </c>
      <c r="L256" s="39">
        <f>K256*(1+Pressupostos!$B$25)</f>
        <v>0</v>
      </c>
      <c r="M256" s="134">
        <f t="shared" si="58"/>
        <v>0</v>
      </c>
    </row>
    <row r="257" spans="1:13" hidden="1" x14ac:dyDescent="0.25">
      <c r="A257" s="24"/>
      <c r="B257" s="26"/>
      <c r="C257" s="203"/>
      <c r="D257" s="39">
        <f>C257*(1+Pressupostos!$B$17)</f>
        <v>0</v>
      </c>
      <c r="E257" s="39">
        <f>D257*(1+Pressupostos!$B$18)</f>
        <v>0</v>
      </c>
      <c r="F257" s="39">
        <f>E257*(1+Pressupostos!$B$19)</f>
        <v>0</v>
      </c>
      <c r="G257" s="39">
        <f>F257*(1+Pressupostos!$B$20)</f>
        <v>0</v>
      </c>
      <c r="H257" s="39">
        <f>G257*(1+Pressupostos!$B$21)</f>
        <v>0</v>
      </c>
      <c r="I257" s="39">
        <f>H257*(1+Pressupostos!$B$22)</f>
        <v>0</v>
      </c>
      <c r="J257" s="39">
        <f>I257*(1+Pressupostos!$B$23)</f>
        <v>0</v>
      </c>
      <c r="K257" s="39">
        <f>J257*(1+Pressupostos!$B$24)</f>
        <v>0</v>
      </c>
      <c r="L257" s="39">
        <f>K257*(1+Pressupostos!$B$25)</f>
        <v>0</v>
      </c>
      <c r="M257" s="134">
        <f t="shared" si="58"/>
        <v>0</v>
      </c>
    </row>
    <row r="258" spans="1:13" hidden="1" x14ac:dyDescent="0.25">
      <c r="A258" s="24"/>
      <c r="B258" s="26"/>
      <c r="C258" s="203"/>
      <c r="D258" s="39">
        <f>C258*(1+Pressupostos!$B$17)</f>
        <v>0</v>
      </c>
      <c r="E258" s="39">
        <f>D258*(1+Pressupostos!$B$18)</f>
        <v>0</v>
      </c>
      <c r="F258" s="39">
        <f>E258*(1+Pressupostos!$B$19)</f>
        <v>0</v>
      </c>
      <c r="G258" s="39">
        <f>F258*(1+Pressupostos!$B$20)</f>
        <v>0</v>
      </c>
      <c r="H258" s="39">
        <f>G258*(1+Pressupostos!$B$21)</f>
        <v>0</v>
      </c>
      <c r="I258" s="39">
        <f>H258*(1+Pressupostos!$B$22)</f>
        <v>0</v>
      </c>
      <c r="J258" s="39">
        <f>I258*(1+Pressupostos!$B$23)</f>
        <v>0</v>
      </c>
      <c r="K258" s="39">
        <f>J258*(1+Pressupostos!$B$24)</f>
        <v>0</v>
      </c>
      <c r="L258" s="39">
        <f>K258*(1+Pressupostos!$B$25)</f>
        <v>0</v>
      </c>
      <c r="M258" s="134">
        <f t="shared" si="58"/>
        <v>0</v>
      </c>
    </row>
    <row r="259" spans="1:13" hidden="1" x14ac:dyDescent="0.25">
      <c r="A259" s="24"/>
      <c r="B259" s="26"/>
      <c r="C259" s="203"/>
      <c r="D259" s="39">
        <f>C259*(1+Pressupostos!$B$17)</f>
        <v>0</v>
      </c>
      <c r="E259" s="39">
        <f>D259*(1+Pressupostos!$B$18)</f>
        <v>0</v>
      </c>
      <c r="F259" s="39">
        <f>E259*(1+Pressupostos!$B$19)</f>
        <v>0</v>
      </c>
      <c r="G259" s="39">
        <f>F259*(1+Pressupostos!$B$20)</f>
        <v>0</v>
      </c>
      <c r="H259" s="39">
        <f>G259*(1+Pressupostos!$B$21)</f>
        <v>0</v>
      </c>
      <c r="I259" s="39">
        <f>H259*(1+Pressupostos!$B$22)</f>
        <v>0</v>
      </c>
      <c r="J259" s="39">
        <f>I259*(1+Pressupostos!$B$23)</f>
        <v>0</v>
      </c>
      <c r="K259" s="39">
        <f>J259*(1+Pressupostos!$B$24)</f>
        <v>0</v>
      </c>
      <c r="L259" s="39">
        <f>K259*(1+Pressupostos!$B$25)</f>
        <v>0</v>
      </c>
      <c r="M259" s="134">
        <f t="shared" si="58"/>
        <v>0</v>
      </c>
    </row>
    <row r="260" spans="1:13" hidden="1" x14ac:dyDescent="0.25">
      <c r="A260" s="24"/>
      <c r="B260" s="26"/>
      <c r="C260" s="203"/>
      <c r="D260" s="39">
        <f>C260*(1+Pressupostos!$B$17)</f>
        <v>0</v>
      </c>
      <c r="E260" s="39">
        <f>D260*(1+Pressupostos!$B$18)</f>
        <v>0</v>
      </c>
      <c r="F260" s="39">
        <f>E260*(1+Pressupostos!$B$19)</f>
        <v>0</v>
      </c>
      <c r="G260" s="39">
        <f>F260*(1+Pressupostos!$B$20)</f>
        <v>0</v>
      </c>
      <c r="H260" s="39">
        <f>G260*(1+Pressupostos!$B$21)</f>
        <v>0</v>
      </c>
      <c r="I260" s="39">
        <f>H260*(1+Pressupostos!$B$22)</f>
        <v>0</v>
      </c>
      <c r="J260" s="39">
        <f>I260*(1+Pressupostos!$B$23)</f>
        <v>0</v>
      </c>
      <c r="K260" s="39">
        <f>J260*(1+Pressupostos!$B$24)</f>
        <v>0</v>
      </c>
      <c r="L260" s="39">
        <f>K260*(1+Pressupostos!$B$25)</f>
        <v>0</v>
      </c>
      <c r="M260" s="134">
        <f t="shared" si="58"/>
        <v>0</v>
      </c>
    </row>
    <row r="261" spans="1:13" hidden="1" x14ac:dyDescent="0.25">
      <c r="A261" s="24"/>
      <c r="B261" s="26"/>
      <c r="C261" s="203"/>
      <c r="D261" s="39">
        <f>C261*(1+Pressupostos!$B$17)</f>
        <v>0</v>
      </c>
      <c r="E261" s="39">
        <f>D261*(1+Pressupostos!$B$18)</f>
        <v>0</v>
      </c>
      <c r="F261" s="39">
        <f>E261*(1+Pressupostos!$B$19)</f>
        <v>0</v>
      </c>
      <c r="G261" s="39">
        <f>F261*(1+Pressupostos!$B$20)</f>
        <v>0</v>
      </c>
      <c r="H261" s="39">
        <f>G261*(1+Pressupostos!$B$21)</f>
        <v>0</v>
      </c>
      <c r="I261" s="39">
        <f>H261*(1+Pressupostos!$B$22)</f>
        <v>0</v>
      </c>
      <c r="J261" s="39">
        <f>I261*(1+Pressupostos!$B$23)</f>
        <v>0</v>
      </c>
      <c r="K261" s="39">
        <f>J261*(1+Pressupostos!$B$24)</f>
        <v>0</v>
      </c>
      <c r="L261" s="39">
        <f>K261*(1+Pressupostos!$B$25)</f>
        <v>0</v>
      </c>
      <c r="M261" s="134">
        <f t="shared" si="58"/>
        <v>0</v>
      </c>
    </row>
    <row r="262" spans="1:13" hidden="1" x14ac:dyDescent="0.25">
      <c r="A262" s="24"/>
      <c r="B262" s="26"/>
      <c r="C262" s="203"/>
      <c r="D262" s="39">
        <f>C262*(1+Pressupostos!$B$17)</f>
        <v>0</v>
      </c>
      <c r="E262" s="39">
        <f>D262*(1+Pressupostos!$B$18)</f>
        <v>0</v>
      </c>
      <c r="F262" s="39">
        <f>E262*(1+Pressupostos!$B$19)</f>
        <v>0</v>
      </c>
      <c r="G262" s="39">
        <f>F262*(1+Pressupostos!$B$20)</f>
        <v>0</v>
      </c>
      <c r="H262" s="39">
        <f>G262*(1+Pressupostos!$B$21)</f>
        <v>0</v>
      </c>
      <c r="I262" s="39">
        <f>H262*(1+Pressupostos!$B$22)</f>
        <v>0</v>
      </c>
      <c r="J262" s="39">
        <f>I262*(1+Pressupostos!$B$23)</f>
        <v>0</v>
      </c>
      <c r="K262" s="39">
        <f>J262*(1+Pressupostos!$B$24)</f>
        <v>0</v>
      </c>
      <c r="L262" s="39">
        <f>K262*(1+Pressupostos!$B$25)</f>
        <v>0</v>
      </c>
      <c r="M262" s="134">
        <f t="shared" si="58"/>
        <v>0</v>
      </c>
    </row>
    <row r="263" spans="1:13" hidden="1" x14ac:dyDescent="0.25">
      <c r="A263" s="24"/>
      <c r="B263" s="26"/>
      <c r="C263" s="203"/>
      <c r="D263" s="39">
        <f>C263*(1+Pressupostos!$B$17)</f>
        <v>0</v>
      </c>
      <c r="E263" s="39">
        <f>D263*(1+Pressupostos!$B$18)</f>
        <v>0</v>
      </c>
      <c r="F263" s="39">
        <f>E263*(1+Pressupostos!$B$19)</f>
        <v>0</v>
      </c>
      <c r="G263" s="39">
        <f>F263*(1+Pressupostos!$B$20)</f>
        <v>0</v>
      </c>
      <c r="H263" s="39">
        <f>G263*(1+Pressupostos!$B$21)</f>
        <v>0</v>
      </c>
      <c r="I263" s="39">
        <f>H263*(1+Pressupostos!$B$22)</f>
        <v>0</v>
      </c>
      <c r="J263" s="39">
        <f>I263*(1+Pressupostos!$B$23)</f>
        <v>0</v>
      </c>
      <c r="K263" s="39">
        <f>J263*(1+Pressupostos!$B$24)</f>
        <v>0</v>
      </c>
      <c r="L263" s="39">
        <f>K263*(1+Pressupostos!$B$25)</f>
        <v>0</v>
      </c>
      <c r="M263" s="134">
        <f t="shared" si="58"/>
        <v>0</v>
      </c>
    </row>
    <row r="264" spans="1:13" hidden="1" x14ac:dyDescent="0.25">
      <c r="A264" s="24"/>
      <c r="B264" s="26"/>
      <c r="C264" s="203"/>
      <c r="D264" s="39">
        <f>C264*(1+Pressupostos!$B$17)</f>
        <v>0</v>
      </c>
      <c r="E264" s="39">
        <f>D264*(1+Pressupostos!$B$18)</f>
        <v>0</v>
      </c>
      <c r="F264" s="39">
        <f>E264*(1+Pressupostos!$B$19)</f>
        <v>0</v>
      </c>
      <c r="G264" s="39">
        <f>F264*(1+Pressupostos!$B$20)</f>
        <v>0</v>
      </c>
      <c r="H264" s="39">
        <f>G264*(1+Pressupostos!$B$21)</f>
        <v>0</v>
      </c>
      <c r="I264" s="39">
        <f>H264*(1+Pressupostos!$B$22)</f>
        <v>0</v>
      </c>
      <c r="J264" s="39">
        <f>I264*(1+Pressupostos!$B$23)</f>
        <v>0</v>
      </c>
      <c r="K264" s="39">
        <f>J264*(1+Pressupostos!$B$24)</f>
        <v>0</v>
      </c>
      <c r="L264" s="39">
        <f>K264*(1+Pressupostos!$B$25)</f>
        <v>0</v>
      </c>
      <c r="M264" s="134">
        <f t="shared" si="58"/>
        <v>0</v>
      </c>
    </row>
    <row r="265" spans="1:13" hidden="1" x14ac:dyDescent="0.25">
      <c r="A265" s="24"/>
      <c r="B265" s="26"/>
      <c r="C265" s="203"/>
      <c r="D265" s="39">
        <f>C265*(1+Pressupostos!$B$17)</f>
        <v>0</v>
      </c>
      <c r="E265" s="39">
        <f>D265*(1+Pressupostos!$B$18)</f>
        <v>0</v>
      </c>
      <c r="F265" s="39">
        <f>E265*(1+Pressupostos!$B$19)</f>
        <v>0</v>
      </c>
      <c r="G265" s="39">
        <f>F265*(1+Pressupostos!$B$20)</f>
        <v>0</v>
      </c>
      <c r="H265" s="39">
        <f>G265*(1+Pressupostos!$B$21)</f>
        <v>0</v>
      </c>
      <c r="I265" s="39">
        <f>H265*(1+Pressupostos!$B$22)</f>
        <v>0</v>
      </c>
      <c r="J265" s="39">
        <f>I265*(1+Pressupostos!$B$23)</f>
        <v>0</v>
      </c>
      <c r="K265" s="39">
        <f>J265*(1+Pressupostos!$B$24)</f>
        <v>0</v>
      </c>
      <c r="L265" s="39">
        <f>K265*(1+Pressupostos!$B$25)</f>
        <v>0</v>
      </c>
      <c r="M265" s="134">
        <f t="shared" si="58"/>
        <v>0</v>
      </c>
    </row>
    <row r="266" spans="1:13" hidden="1" x14ac:dyDescent="0.25">
      <c r="A266" s="24"/>
      <c r="B266" s="26"/>
      <c r="C266" s="203"/>
      <c r="D266" s="39">
        <f>C266*(1+Pressupostos!$B$17)</f>
        <v>0</v>
      </c>
      <c r="E266" s="39">
        <f>D266*(1+Pressupostos!$B$18)</f>
        <v>0</v>
      </c>
      <c r="F266" s="39">
        <f>E266*(1+Pressupostos!$B$19)</f>
        <v>0</v>
      </c>
      <c r="G266" s="39">
        <f>F266*(1+Pressupostos!$B$20)</f>
        <v>0</v>
      </c>
      <c r="H266" s="39">
        <f>G266*(1+Pressupostos!$B$21)</f>
        <v>0</v>
      </c>
      <c r="I266" s="39">
        <f>H266*(1+Pressupostos!$B$22)</f>
        <v>0</v>
      </c>
      <c r="J266" s="39">
        <f>I266*(1+Pressupostos!$B$23)</f>
        <v>0</v>
      </c>
      <c r="K266" s="39">
        <f>J266*(1+Pressupostos!$B$24)</f>
        <v>0</v>
      </c>
      <c r="L266" s="39">
        <f>K266*(1+Pressupostos!$B$25)</f>
        <v>0</v>
      </c>
      <c r="M266" s="134">
        <f t="shared" si="58"/>
        <v>0</v>
      </c>
    </row>
    <row r="267" spans="1:13" hidden="1" x14ac:dyDescent="0.25">
      <c r="A267" s="24"/>
      <c r="B267" s="26"/>
      <c r="C267" s="203"/>
      <c r="D267" s="39">
        <f>C267*(1+Pressupostos!$B$17)</f>
        <v>0</v>
      </c>
      <c r="E267" s="39">
        <f>D267*(1+Pressupostos!$B$18)</f>
        <v>0</v>
      </c>
      <c r="F267" s="39">
        <f>E267*(1+Pressupostos!$B$19)</f>
        <v>0</v>
      </c>
      <c r="G267" s="39">
        <f>F267*(1+Pressupostos!$B$20)</f>
        <v>0</v>
      </c>
      <c r="H267" s="39">
        <f>G267*(1+Pressupostos!$B$21)</f>
        <v>0</v>
      </c>
      <c r="I267" s="39">
        <f>H267*(1+Pressupostos!$B$22)</f>
        <v>0</v>
      </c>
      <c r="J267" s="39">
        <f>I267*(1+Pressupostos!$B$23)</f>
        <v>0</v>
      </c>
      <c r="K267" s="39">
        <f>J267*(1+Pressupostos!$B$24)</f>
        <v>0</v>
      </c>
      <c r="L267" s="39">
        <f>K267*(1+Pressupostos!$B$25)</f>
        <v>0</v>
      </c>
      <c r="M267" s="134">
        <f t="shared" si="58"/>
        <v>0</v>
      </c>
    </row>
    <row r="268" spans="1:13" hidden="1" x14ac:dyDescent="0.25">
      <c r="A268" s="24"/>
      <c r="B268" s="26"/>
      <c r="C268" s="203"/>
      <c r="D268" s="39">
        <f>C268*(1+Pressupostos!$B$17)</f>
        <v>0</v>
      </c>
      <c r="E268" s="39">
        <f>D268*(1+Pressupostos!$B$18)</f>
        <v>0</v>
      </c>
      <c r="F268" s="39">
        <f>E268*(1+Pressupostos!$B$19)</f>
        <v>0</v>
      </c>
      <c r="G268" s="39">
        <f>F268*(1+Pressupostos!$B$20)</f>
        <v>0</v>
      </c>
      <c r="H268" s="39">
        <f>G268*(1+Pressupostos!$B$21)</f>
        <v>0</v>
      </c>
      <c r="I268" s="39">
        <f>H268*(1+Pressupostos!$B$22)</f>
        <v>0</v>
      </c>
      <c r="J268" s="39">
        <f>I268*(1+Pressupostos!$B$23)</f>
        <v>0</v>
      </c>
      <c r="K268" s="39">
        <f>J268*(1+Pressupostos!$B$24)</f>
        <v>0</v>
      </c>
      <c r="L268" s="39">
        <f>K268*(1+Pressupostos!$B$25)</f>
        <v>0</v>
      </c>
      <c r="M268" s="134">
        <f t="shared" si="58"/>
        <v>0</v>
      </c>
    </row>
    <row r="269" spans="1:13" hidden="1" x14ac:dyDescent="0.25">
      <c r="A269" s="24"/>
      <c r="B269" s="26"/>
      <c r="C269" s="203"/>
      <c r="D269" s="39">
        <f>C269*(1+Pressupostos!$B$17)</f>
        <v>0</v>
      </c>
      <c r="E269" s="39">
        <f>D269*(1+Pressupostos!$B$18)</f>
        <v>0</v>
      </c>
      <c r="F269" s="39">
        <f>E269*(1+Pressupostos!$B$19)</f>
        <v>0</v>
      </c>
      <c r="G269" s="39">
        <f>F269*(1+Pressupostos!$B$20)</f>
        <v>0</v>
      </c>
      <c r="H269" s="39">
        <f>G269*(1+Pressupostos!$B$21)</f>
        <v>0</v>
      </c>
      <c r="I269" s="39">
        <f>H269*(1+Pressupostos!$B$22)</f>
        <v>0</v>
      </c>
      <c r="J269" s="39">
        <f>I269*(1+Pressupostos!$B$23)</f>
        <v>0</v>
      </c>
      <c r="K269" s="39">
        <f>J269*(1+Pressupostos!$B$24)</f>
        <v>0</v>
      </c>
      <c r="L269" s="39">
        <f>K269*(1+Pressupostos!$B$25)</f>
        <v>0</v>
      </c>
      <c r="M269" s="134">
        <f t="shared" si="58"/>
        <v>0</v>
      </c>
    </row>
    <row r="270" spans="1:13" hidden="1" x14ac:dyDescent="0.25">
      <c r="A270" s="24"/>
      <c r="B270" s="26"/>
      <c r="C270" s="203"/>
      <c r="D270" s="39">
        <f>C270*(1+Pressupostos!$B$17)</f>
        <v>0</v>
      </c>
      <c r="E270" s="39">
        <f>D270*(1+Pressupostos!$B$18)</f>
        <v>0</v>
      </c>
      <c r="F270" s="39">
        <f>E270*(1+Pressupostos!$B$19)</f>
        <v>0</v>
      </c>
      <c r="G270" s="39">
        <f>F270*(1+Pressupostos!$B$20)</f>
        <v>0</v>
      </c>
      <c r="H270" s="39">
        <f>G270*(1+Pressupostos!$B$21)</f>
        <v>0</v>
      </c>
      <c r="I270" s="39">
        <f>H270*(1+Pressupostos!$B$22)</f>
        <v>0</v>
      </c>
      <c r="J270" s="39">
        <f>I270*(1+Pressupostos!$B$23)</f>
        <v>0</v>
      </c>
      <c r="K270" s="39">
        <f>J270*(1+Pressupostos!$B$24)</f>
        <v>0</v>
      </c>
      <c r="L270" s="39">
        <f>K270*(1+Pressupostos!$B$25)</f>
        <v>0</v>
      </c>
      <c r="M270" s="134">
        <f t="shared" si="58"/>
        <v>0</v>
      </c>
    </row>
    <row r="271" spans="1:13" hidden="1" x14ac:dyDescent="0.25">
      <c r="A271" s="24"/>
      <c r="B271" s="26"/>
      <c r="C271" s="203"/>
      <c r="D271" s="39">
        <f>C271*(1+Pressupostos!$B$17)</f>
        <v>0</v>
      </c>
      <c r="E271" s="39">
        <f>D271*(1+Pressupostos!$B$18)</f>
        <v>0</v>
      </c>
      <c r="F271" s="39">
        <f>E271*(1+Pressupostos!$B$19)</f>
        <v>0</v>
      </c>
      <c r="G271" s="39">
        <f>F271*(1+Pressupostos!$B$20)</f>
        <v>0</v>
      </c>
      <c r="H271" s="39">
        <f>G271*(1+Pressupostos!$B$21)</f>
        <v>0</v>
      </c>
      <c r="I271" s="39">
        <f>H271*(1+Pressupostos!$B$22)</f>
        <v>0</v>
      </c>
      <c r="J271" s="39">
        <f>I271*(1+Pressupostos!$B$23)</f>
        <v>0</v>
      </c>
      <c r="K271" s="39">
        <f>J271*(1+Pressupostos!$B$24)</f>
        <v>0</v>
      </c>
      <c r="L271" s="39">
        <f>K271*(1+Pressupostos!$B$25)</f>
        <v>0</v>
      </c>
      <c r="M271" s="134">
        <f t="shared" si="58"/>
        <v>0</v>
      </c>
    </row>
    <row r="272" spans="1:13" hidden="1" x14ac:dyDescent="0.25">
      <c r="A272" s="24"/>
      <c r="B272" s="26"/>
      <c r="C272" s="203"/>
      <c r="D272" s="39">
        <f>C272*(1+Pressupostos!$B$17)</f>
        <v>0</v>
      </c>
      <c r="E272" s="39">
        <f>D272*(1+Pressupostos!$B$18)</f>
        <v>0</v>
      </c>
      <c r="F272" s="39">
        <f>E272*(1+Pressupostos!$B$19)</f>
        <v>0</v>
      </c>
      <c r="G272" s="39">
        <f>F272*(1+Pressupostos!$B$20)</f>
        <v>0</v>
      </c>
      <c r="H272" s="39">
        <f>G272*(1+Pressupostos!$B$21)</f>
        <v>0</v>
      </c>
      <c r="I272" s="39">
        <f>H272*(1+Pressupostos!$B$22)</f>
        <v>0</v>
      </c>
      <c r="J272" s="39">
        <f>I272*(1+Pressupostos!$B$23)</f>
        <v>0</v>
      </c>
      <c r="K272" s="39">
        <f>J272*(1+Pressupostos!$B$24)</f>
        <v>0</v>
      </c>
      <c r="L272" s="39">
        <f>K272*(1+Pressupostos!$B$25)</f>
        <v>0</v>
      </c>
      <c r="M272" s="134">
        <f t="shared" si="58"/>
        <v>0</v>
      </c>
    </row>
    <row r="273" spans="1:13" hidden="1" x14ac:dyDescent="0.25">
      <c r="A273" s="24"/>
      <c r="B273" s="26"/>
      <c r="C273" s="203"/>
      <c r="D273" s="39">
        <f>C273*(1+Pressupostos!$B$17)</f>
        <v>0</v>
      </c>
      <c r="E273" s="39">
        <f>D273*(1+Pressupostos!$B$18)</f>
        <v>0</v>
      </c>
      <c r="F273" s="39">
        <f>E273*(1+Pressupostos!$B$19)</f>
        <v>0</v>
      </c>
      <c r="G273" s="39">
        <f>F273*(1+Pressupostos!$B$20)</f>
        <v>0</v>
      </c>
      <c r="H273" s="39">
        <f>G273*(1+Pressupostos!$B$21)</f>
        <v>0</v>
      </c>
      <c r="I273" s="39">
        <f>H273*(1+Pressupostos!$B$22)</f>
        <v>0</v>
      </c>
      <c r="J273" s="39">
        <f>I273*(1+Pressupostos!$B$23)</f>
        <v>0</v>
      </c>
      <c r="K273" s="39">
        <f>J273*(1+Pressupostos!$B$24)</f>
        <v>0</v>
      </c>
      <c r="L273" s="39">
        <f>K273*(1+Pressupostos!$B$25)</f>
        <v>0</v>
      </c>
      <c r="M273" s="134">
        <f t="shared" si="58"/>
        <v>0</v>
      </c>
    </row>
    <row r="274" spans="1:13" hidden="1" x14ac:dyDescent="0.25">
      <c r="A274" s="24"/>
      <c r="B274" s="26"/>
      <c r="C274" s="203"/>
      <c r="D274" s="39">
        <f>C274*(1+Pressupostos!$B$17)</f>
        <v>0</v>
      </c>
      <c r="E274" s="39">
        <f>D274*(1+Pressupostos!$B$18)</f>
        <v>0</v>
      </c>
      <c r="F274" s="39">
        <f>E274*(1+Pressupostos!$B$19)</f>
        <v>0</v>
      </c>
      <c r="G274" s="39">
        <f>F274*(1+Pressupostos!$B$20)</f>
        <v>0</v>
      </c>
      <c r="H274" s="39">
        <f>G274*(1+Pressupostos!$B$21)</f>
        <v>0</v>
      </c>
      <c r="I274" s="39">
        <f>H274*(1+Pressupostos!$B$22)</f>
        <v>0</v>
      </c>
      <c r="J274" s="39">
        <f>I274*(1+Pressupostos!$B$23)</f>
        <v>0</v>
      </c>
      <c r="K274" s="39">
        <f>J274*(1+Pressupostos!$B$24)</f>
        <v>0</v>
      </c>
      <c r="L274" s="39">
        <f>K274*(1+Pressupostos!$B$25)</f>
        <v>0</v>
      </c>
      <c r="M274" s="134">
        <f t="shared" si="58"/>
        <v>0</v>
      </c>
    </row>
    <row r="275" spans="1:13" hidden="1" x14ac:dyDescent="0.25">
      <c r="A275" s="24"/>
      <c r="B275" s="26"/>
      <c r="C275" s="203"/>
      <c r="D275" s="39">
        <f>C275*(1+Pressupostos!$B$17)</f>
        <v>0</v>
      </c>
      <c r="E275" s="39">
        <f>D275*(1+Pressupostos!$B$18)</f>
        <v>0</v>
      </c>
      <c r="F275" s="39">
        <f>E275*(1+Pressupostos!$B$19)</f>
        <v>0</v>
      </c>
      <c r="G275" s="39">
        <f>F275*(1+Pressupostos!$B$20)</f>
        <v>0</v>
      </c>
      <c r="H275" s="39">
        <f>G275*(1+Pressupostos!$B$21)</f>
        <v>0</v>
      </c>
      <c r="I275" s="39">
        <f>H275*(1+Pressupostos!$B$22)</f>
        <v>0</v>
      </c>
      <c r="J275" s="39">
        <f>I275*(1+Pressupostos!$B$23)</f>
        <v>0</v>
      </c>
      <c r="K275" s="39">
        <f>J275*(1+Pressupostos!$B$24)</f>
        <v>0</v>
      </c>
      <c r="L275" s="39">
        <f>K275*(1+Pressupostos!$B$25)</f>
        <v>0</v>
      </c>
      <c r="M275" s="134">
        <f t="shared" si="58"/>
        <v>0</v>
      </c>
    </row>
    <row r="276" spans="1:13" hidden="1" x14ac:dyDescent="0.25">
      <c r="A276" s="24"/>
      <c r="B276" s="26"/>
      <c r="C276" s="203"/>
      <c r="D276" s="39">
        <f>C276*(1+Pressupostos!$B$17)</f>
        <v>0</v>
      </c>
      <c r="E276" s="39">
        <f>D276*(1+Pressupostos!$B$18)</f>
        <v>0</v>
      </c>
      <c r="F276" s="39">
        <f>E276*(1+Pressupostos!$B$19)</f>
        <v>0</v>
      </c>
      <c r="G276" s="39">
        <f>F276*(1+Pressupostos!$B$20)</f>
        <v>0</v>
      </c>
      <c r="H276" s="39">
        <f>G276*(1+Pressupostos!$B$21)</f>
        <v>0</v>
      </c>
      <c r="I276" s="39">
        <f>H276*(1+Pressupostos!$B$22)</f>
        <v>0</v>
      </c>
      <c r="J276" s="39">
        <f>I276*(1+Pressupostos!$B$23)</f>
        <v>0</v>
      </c>
      <c r="K276" s="39">
        <f>J276*(1+Pressupostos!$B$24)</f>
        <v>0</v>
      </c>
      <c r="L276" s="39">
        <f>K276*(1+Pressupostos!$B$25)</f>
        <v>0</v>
      </c>
      <c r="M276" s="134">
        <f t="shared" si="58"/>
        <v>0</v>
      </c>
    </row>
    <row r="277" spans="1:13" hidden="1" x14ac:dyDescent="0.25">
      <c r="A277" s="24"/>
      <c r="B277" s="26"/>
      <c r="C277" s="203"/>
      <c r="D277" s="39">
        <f>C277*(1+Pressupostos!$B$17)</f>
        <v>0</v>
      </c>
      <c r="E277" s="39">
        <f>D277*(1+Pressupostos!$B$18)</f>
        <v>0</v>
      </c>
      <c r="F277" s="39">
        <f>E277*(1+Pressupostos!$B$19)</f>
        <v>0</v>
      </c>
      <c r="G277" s="39">
        <f>F277*(1+Pressupostos!$B$20)</f>
        <v>0</v>
      </c>
      <c r="H277" s="39">
        <f>G277*(1+Pressupostos!$B$21)</f>
        <v>0</v>
      </c>
      <c r="I277" s="39">
        <f>H277*(1+Pressupostos!$B$22)</f>
        <v>0</v>
      </c>
      <c r="J277" s="39">
        <f>I277*(1+Pressupostos!$B$23)</f>
        <v>0</v>
      </c>
      <c r="K277" s="39">
        <f>J277*(1+Pressupostos!$B$24)</f>
        <v>0</v>
      </c>
      <c r="L277" s="39">
        <f>K277*(1+Pressupostos!$B$25)</f>
        <v>0</v>
      </c>
      <c r="M277" s="134">
        <f t="shared" si="58"/>
        <v>0</v>
      </c>
    </row>
    <row r="278" spans="1:13" hidden="1" x14ac:dyDescent="0.25">
      <c r="A278" s="24"/>
      <c r="B278" s="26"/>
      <c r="C278" s="203"/>
      <c r="D278" s="39">
        <f>C278*(1+Pressupostos!$B$17)</f>
        <v>0</v>
      </c>
      <c r="E278" s="39">
        <f>D278*(1+Pressupostos!$B$18)</f>
        <v>0</v>
      </c>
      <c r="F278" s="39">
        <f>E278*(1+Pressupostos!$B$19)</f>
        <v>0</v>
      </c>
      <c r="G278" s="39">
        <f>F278*(1+Pressupostos!$B$20)</f>
        <v>0</v>
      </c>
      <c r="H278" s="39">
        <f>G278*(1+Pressupostos!$B$21)</f>
        <v>0</v>
      </c>
      <c r="I278" s="39">
        <f>H278*(1+Pressupostos!$B$22)</f>
        <v>0</v>
      </c>
      <c r="J278" s="39">
        <f>I278*(1+Pressupostos!$B$23)</f>
        <v>0</v>
      </c>
      <c r="K278" s="39">
        <f>J278*(1+Pressupostos!$B$24)</f>
        <v>0</v>
      </c>
      <c r="L278" s="39">
        <f>K278*(1+Pressupostos!$B$25)</f>
        <v>0</v>
      </c>
      <c r="M278" s="134">
        <f t="shared" si="58"/>
        <v>0</v>
      </c>
    </row>
    <row r="279" spans="1:13" hidden="1" x14ac:dyDescent="0.25">
      <c r="A279" s="24"/>
      <c r="B279" s="26"/>
      <c r="C279" s="203"/>
      <c r="D279" s="39">
        <f>C279*(1+Pressupostos!$B$17)</f>
        <v>0</v>
      </c>
      <c r="E279" s="39">
        <f>D279*(1+Pressupostos!$B$18)</f>
        <v>0</v>
      </c>
      <c r="F279" s="39">
        <f>E279*(1+Pressupostos!$B$19)</f>
        <v>0</v>
      </c>
      <c r="G279" s="39">
        <f>F279*(1+Pressupostos!$B$20)</f>
        <v>0</v>
      </c>
      <c r="H279" s="39">
        <f>G279*(1+Pressupostos!$B$21)</f>
        <v>0</v>
      </c>
      <c r="I279" s="39">
        <f>H279*(1+Pressupostos!$B$22)</f>
        <v>0</v>
      </c>
      <c r="J279" s="39">
        <f>I279*(1+Pressupostos!$B$23)</f>
        <v>0</v>
      </c>
      <c r="K279" s="39">
        <f>J279*(1+Pressupostos!$B$24)</f>
        <v>0</v>
      </c>
      <c r="L279" s="39">
        <f>K279*(1+Pressupostos!$B$25)</f>
        <v>0</v>
      </c>
      <c r="M279" s="134">
        <f t="shared" si="58"/>
        <v>0</v>
      </c>
    </row>
    <row r="280" spans="1:13" hidden="1" x14ac:dyDescent="0.25">
      <c r="A280" s="24"/>
      <c r="B280" s="26"/>
      <c r="C280" s="203"/>
      <c r="D280" s="39">
        <f>C280*(1+Pressupostos!$B$17)</f>
        <v>0</v>
      </c>
      <c r="E280" s="39">
        <f>D280*(1+Pressupostos!$B$18)</f>
        <v>0</v>
      </c>
      <c r="F280" s="39">
        <f>E280*(1+Pressupostos!$B$19)</f>
        <v>0</v>
      </c>
      <c r="G280" s="39">
        <f>F280*(1+Pressupostos!$B$20)</f>
        <v>0</v>
      </c>
      <c r="H280" s="39">
        <f>G280*(1+Pressupostos!$B$21)</f>
        <v>0</v>
      </c>
      <c r="I280" s="39">
        <f>H280*(1+Pressupostos!$B$22)</f>
        <v>0</v>
      </c>
      <c r="J280" s="39">
        <f>I280*(1+Pressupostos!$B$23)</f>
        <v>0</v>
      </c>
      <c r="K280" s="39">
        <f>J280*(1+Pressupostos!$B$24)</f>
        <v>0</v>
      </c>
      <c r="L280" s="39">
        <f>K280*(1+Pressupostos!$B$25)</f>
        <v>0</v>
      </c>
      <c r="M280" s="134">
        <f t="shared" si="58"/>
        <v>0</v>
      </c>
    </row>
    <row r="281" spans="1:13" hidden="1" x14ac:dyDescent="0.25">
      <c r="A281" s="24"/>
      <c r="B281" s="26"/>
      <c r="C281" s="203"/>
      <c r="D281" s="39">
        <f>C281*(1+Pressupostos!$B$17)</f>
        <v>0</v>
      </c>
      <c r="E281" s="39">
        <f>D281*(1+Pressupostos!$B$18)</f>
        <v>0</v>
      </c>
      <c r="F281" s="39">
        <f>E281*(1+Pressupostos!$B$19)</f>
        <v>0</v>
      </c>
      <c r="G281" s="39">
        <f>F281*(1+Pressupostos!$B$20)</f>
        <v>0</v>
      </c>
      <c r="H281" s="39">
        <f>G281*(1+Pressupostos!$B$21)</f>
        <v>0</v>
      </c>
      <c r="I281" s="39">
        <f>H281*(1+Pressupostos!$B$22)</f>
        <v>0</v>
      </c>
      <c r="J281" s="39">
        <f>I281*(1+Pressupostos!$B$23)</f>
        <v>0</v>
      </c>
      <c r="K281" s="39">
        <f>J281*(1+Pressupostos!$B$24)</f>
        <v>0</v>
      </c>
      <c r="L281" s="39">
        <f>K281*(1+Pressupostos!$B$25)</f>
        <v>0</v>
      </c>
      <c r="M281" s="134">
        <f t="shared" si="58"/>
        <v>0</v>
      </c>
    </row>
    <row r="282" spans="1:13" hidden="1" x14ac:dyDescent="0.25">
      <c r="A282" s="24"/>
      <c r="B282" s="26"/>
      <c r="C282" s="203"/>
      <c r="D282" s="39">
        <f>C282*(1+Pressupostos!$B$17)</f>
        <v>0</v>
      </c>
      <c r="E282" s="39">
        <f>D282*(1+Pressupostos!$B$18)</f>
        <v>0</v>
      </c>
      <c r="F282" s="39">
        <f>E282*(1+Pressupostos!$B$19)</f>
        <v>0</v>
      </c>
      <c r="G282" s="39">
        <f>F282*(1+Pressupostos!$B$20)</f>
        <v>0</v>
      </c>
      <c r="H282" s="39">
        <f>G282*(1+Pressupostos!$B$21)</f>
        <v>0</v>
      </c>
      <c r="I282" s="39">
        <f>H282*(1+Pressupostos!$B$22)</f>
        <v>0</v>
      </c>
      <c r="J282" s="39">
        <f>I282*(1+Pressupostos!$B$23)</f>
        <v>0</v>
      </c>
      <c r="K282" s="39">
        <f>J282*(1+Pressupostos!$B$24)</f>
        <v>0</v>
      </c>
      <c r="L282" s="39">
        <f>K282*(1+Pressupostos!$B$25)</f>
        <v>0</v>
      </c>
      <c r="M282" s="134">
        <f t="shared" si="58"/>
        <v>0</v>
      </c>
    </row>
    <row r="283" spans="1:13" hidden="1" x14ac:dyDescent="0.25">
      <c r="A283" s="24"/>
      <c r="B283" s="26"/>
      <c r="C283" s="203"/>
      <c r="D283" s="39">
        <f>C283*(1+Pressupostos!$B$17)</f>
        <v>0</v>
      </c>
      <c r="E283" s="39">
        <f>D283*(1+Pressupostos!$B$18)</f>
        <v>0</v>
      </c>
      <c r="F283" s="39">
        <f>E283*(1+Pressupostos!$B$19)</f>
        <v>0</v>
      </c>
      <c r="G283" s="39">
        <f>F283*(1+Pressupostos!$B$20)</f>
        <v>0</v>
      </c>
      <c r="H283" s="39">
        <f>G283*(1+Pressupostos!$B$21)</f>
        <v>0</v>
      </c>
      <c r="I283" s="39">
        <f>H283*(1+Pressupostos!$B$22)</f>
        <v>0</v>
      </c>
      <c r="J283" s="39">
        <f>I283*(1+Pressupostos!$B$23)</f>
        <v>0</v>
      </c>
      <c r="K283" s="39">
        <f>J283*(1+Pressupostos!$B$24)</f>
        <v>0</v>
      </c>
      <c r="L283" s="39">
        <f>K283*(1+Pressupostos!$B$25)</f>
        <v>0</v>
      </c>
      <c r="M283" s="134">
        <f t="shared" si="58"/>
        <v>0</v>
      </c>
    </row>
    <row r="284" spans="1:13" hidden="1" x14ac:dyDescent="0.25">
      <c r="A284" s="24"/>
      <c r="B284" s="26"/>
      <c r="C284" s="203"/>
      <c r="D284" s="39">
        <f>C284*(1+Pressupostos!$B$17)</f>
        <v>0</v>
      </c>
      <c r="E284" s="39">
        <f>D284*(1+Pressupostos!$B$18)</f>
        <v>0</v>
      </c>
      <c r="F284" s="39">
        <f>E284*(1+Pressupostos!$B$19)</f>
        <v>0</v>
      </c>
      <c r="G284" s="39">
        <f>F284*(1+Pressupostos!$B$20)</f>
        <v>0</v>
      </c>
      <c r="H284" s="39">
        <f>G284*(1+Pressupostos!$B$21)</f>
        <v>0</v>
      </c>
      <c r="I284" s="39">
        <f>H284*(1+Pressupostos!$B$22)</f>
        <v>0</v>
      </c>
      <c r="J284" s="39">
        <f>I284*(1+Pressupostos!$B$23)</f>
        <v>0</v>
      </c>
      <c r="K284" s="39">
        <f>J284*(1+Pressupostos!$B$24)</f>
        <v>0</v>
      </c>
      <c r="L284" s="39">
        <f>K284*(1+Pressupostos!$B$25)</f>
        <v>0</v>
      </c>
      <c r="M284" s="134">
        <f t="shared" ref="M284:M318" si="59">SUM(C284:L284)</f>
        <v>0</v>
      </c>
    </row>
    <row r="285" spans="1:13" hidden="1" x14ac:dyDescent="0.25">
      <c r="A285" s="24"/>
      <c r="B285" s="26"/>
      <c r="C285" s="203"/>
      <c r="D285" s="39">
        <f>C285*(1+Pressupostos!$B$17)</f>
        <v>0</v>
      </c>
      <c r="E285" s="39">
        <f>D285*(1+Pressupostos!$B$18)</f>
        <v>0</v>
      </c>
      <c r="F285" s="39">
        <f>E285*(1+Pressupostos!$B$19)</f>
        <v>0</v>
      </c>
      <c r="G285" s="39">
        <f>F285*(1+Pressupostos!$B$20)</f>
        <v>0</v>
      </c>
      <c r="H285" s="39">
        <f>G285*(1+Pressupostos!$B$21)</f>
        <v>0</v>
      </c>
      <c r="I285" s="39">
        <f>H285*(1+Pressupostos!$B$22)</f>
        <v>0</v>
      </c>
      <c r="J285" s="39">
        <f>I285*(1+Pressupostos!$B$23)</f>
        <v>0</v>
      </c>
      <c r="K285" s="39">
        <f>J285*(1+Pressupostos!$B$24)</f>
        <v>0</v>
      </c>
      <c r="L285" s="39">
        <f>K285*(1+Pressupostos!$B$25)</f>
        <v>0</v>
      </c>
      <c r="M285" s="134">
        <f t="shared" si="59"/>
        <v>0</v>
      </c>
    </row>
    <row r="286" spans="1:13" hidden="1" x14ac:dyDescent="0.25">
      <c r="A286" s="24"/>
      <c r="B286" s="26"/>
      <c r="C286" s="203"/>
      <c r="D286" s="39">
        <f>C286*(1+Pressupostos!$B$17)</f>
        <v>0</v>
      </c>
      <c r="E286" s="39">
        <f>D286*(1+Pressupostos!$B$18)</f>
        <v>0</v>
      </c>
      <c r="F286" s="39">
        <f>E286*(1+Pressupostos!$B$19)</f>
        <v>0</v>
      </c>
      <c r="G286" s="39">
        <f>F286*(1+Pressupostos!$B$20)</f>
        <v>0</v>
      </c>
      <c r="H286" s="39">
        <f>G286*(1+Pressupostos!$B$21)</f>
        <v>0</v>
      </c>
      <c r="I286" s="39">
        <f>H286*(1+Pressupostos!$B$22)</f>
        <v>0</v>
      </c>
      <c r="J286" s="39">
        <f>I286*(1+Pressupostos!$B$23)</f>
        <v>0</v>
      </c>
      <c r="K286" s="39">
        <f>J286*(1+Pressupostos!$B$24)</f>
        <v>0</v>
      </c>
      <c r="L286" s="39">
        <f>K286*(1+Pressupostos!$B$25)</f>
        <v>0</v>
      </c>
      <c r="M286" s="134">
        <f t="shared" si="59"/>
        <v>0</v>
      </c>
    </row>
    <row r="287" spans="1:13" hidden="1" x14ac:dyDescent="0.25">
      <c r="A287" s="24"/>
      <c r="B287" s="26"/>
      <c r="C287" s="203"/>
      <c r="D287" s="39">
        <f>C287*(1+Pressupostos!$B$17)</f>
        <v>0</v>
      </c>
      <c r="E287" s="39">
        <f>D287*(1+Pressupostos!$B$18)</f>
        <v>0</v>
      </c>
      <c r="F287" s="39">
        <f>E287*(1+Pressupostos!$B$19)</f>
        <v>0</v>
      </c>
      <c r="G287" s="39">
        <f>F287*(1+Pressupostos!$B$20)</f>
        <v>0</v>
      </c>
      <c r="H287" s="39">
        <f>G287*(1+Pressupostos!$B$21)</f>
        <v>0</v>
      </c>
      <c r="I287" s="39">
        <f>H287*(1+Pressupostos!$B$22)</f>
        <v>0</v>
      </c>
      <c r="J287" s="39">
        <f>I287*(1+Pressupostos!$B$23)</f>
        <v>0</v>
      </c>
      <c r="K287" s="39">
        <f>J287*(1+Pressupostos!$B$24)</f>
        <v>0</v>
      </c>
      <c r="L287" s="39">
        <f>K287*(1+Pressupostos!$B$25)</f>
        <v>0</v>
      </c>
      <c r="M287" s="134">
        <f t="shared" si="59"/>
        <v>0</v>
      </c>
    </row>
    <row r="288" spans="1:13" hidden="1" x14ac:dyDescent="0.25">
      <c r="A288" s="24"/>
      <c r="B288" s="26"/>
      <c r="C288" s="203"/>
      <c r="D288" s="39">
        <f>C288*(1+Pressupostos!$B$17)</f>
        <v>0</v>
      </c>
      <c r="E288" s="39">
        <f>D288*(1+Pressupostos!$B$18)</f>
        <v>0</v>
      </c>
      <c r="F288" s="39">
        <f>E288*(1+Pressupostos!$B$19)</f>
        <v>0</v>
      </c>
      <c r="G288" s="39">
        <f>F288*(1+Pressupostos!$B$20)</f>
        <v>0</v>
      </c>
      <c r="H288" s="39">
        <f>G288*(1+Pressupostos!$B$21)</f>
        <v>0</v>
      </c>
      <c r="I288" s="39">
        <f>H288*(1+Pressupostos!$B$22)</f>
        <v>0</v>
      </c>
      <c r="J288" s="39">
        <f>I288*(1+Pressupostos!$B$23)</f>
        <v>0</v>
      </c>
      <c r="K288" s="39">
        <f>J288*(1+Pressupostos!$B$24)</f>
        <v>0</v>
      </c>
      <c r="L288" s="39">
        <f>K288*(1+Pressupostos!$B$25)</f>
        <v>0</v>
      </c>
      <c r="M288" s="134">
        <f t="shared" si="59"/>
        <v>0</v>
      </c>
    </row>
    <row r="289" spans="1:13" hidden="1" x14ac:dyDescent="0.25">
      <c r="A289" s="24"/>
      <c r="B289" s="26"/>
      <c r="C289" s="203"/>
      <c r="D289" s="39">
        <f>C289*(1+Pressupostos!$B$17)</f>
        <v>0</v>
      </c>
      <c r="E289" s="39">
        <f>D289*(1+Pressupostos!$B$18)</f>
        <v>0</v>
      </c>
      <c r="F289" s="39">
        <f>E289*(1+Pressupostos!$B$19)</f>
        <v>0</v>
      </c>
      <c r="G289" s="39">
        <f>F289*(1+Pressupostos!$B$20)</f>
        <v>0</v>
      </c>
      <c r="H289" s="39">
        <f>G289*(1+Pressupostos!$B$21)</f>
        <v>0</v>
      </c>
      <c r="I289" s="39">
        <f>H289*(1+Pressupostos!$B$22)</f>
        <v>0</v>
      </c>
      <c r="J289" s="39">
        <f>I289*(1+Pressupostos!$B$23)</f>
        <v>0</v>
      </c>
      <c r="K289" s="39">
        <f>J289*(1+Pressupostos!$B$24)</f>
        <v>0</v>
      </c>
      <c r="L289" s="39">
        <f>K289*(1+Pressupostos!$B$25)</f>
        <v>0</v>
      </c>
      <c r="M289" s="134">
        <f t="shared" si="59"/>
        <v>0</v>
      </c>
    </row>
    <row r="290" spans="1:13" hidden="1" x14ac:dyDescent="0.25">
      <c r="A290" s="24"/>
      <c r="B290" s="26"/>
      <c r="C290" s="203"/>
      <c r="D290" s="39">
        <f>C290*(1+Pressupostos!$B$17)</f>
        <v>0</v>
      </c>
      <c r="E290" s="39">
        <f>D290*(1+Pressupostos!$B$18)</f>
        <v>0</v>
      </c>
      <c r="F290" s="39">
        <f>E290*(1+Pressupostos!$B$19)</f>
        <v>0</v>
      </c>
      <c r="G290" s="39">
        <f>F290*(1+Pressupostos!$B$20)</f>
        <v>0</v>
      </c>
      <c r="H290" s="39">
        <f>G290*(1+Pressupostos!$B$21)</f>
        <v>0</v>
      </c>
      <c r="I290" s="39">
        <f>H290*(1+Pressupostos!$B$22)</f>
        <v>0</v>
      </c>
      <c r="J290" s="39">
        <f>I290*(1+Pressupostos!$B$23)</f>
        <v>0</v>
      </c>
      <c r="K290" s="39">
        <f>J290*(1+Pressupostos!$B$24)</f>
        <v>0</v>
      </c>
      <c r="L290" s="39">
        <f>K290*(1+Pressupostos!$B$25)</f>
        <v>0</v>
      </c>
      <c r="M290" s="134">
        <f t="shared" si="59"/>
        <v>0</v>
      </c>
    </row>
    <row r="291" spans="1:13" hidden="1" x14ac:dyDescent="0.25">
      <c r="A291" s="24"/>
      <c r="B291" s="26"/>
      <c r="C291" s="203"/>
      <c r="D291" s="39">
        <f>C291*(1+Pressupostos!$B$17)</f>
        <v>0</v>
      </c>
      <c r="E291" s="39">
        <f>D291*(1+Pressupostos!$B$18)</f>
        <v>0</v>
      </c>
      <c r="F291" s="39">
        <f>E291*(1+Pressupostos!$B$19)</f>
        <v>0</v>
      </c>
      <c r="G291" s="39">
        <f>F291*(1+Pressupostos!$B$20)</f>
        <v>0</v>
      </c>
      <c r="H291" s="39">
        <f>G291*(1+Pressupostos!$B$21)</f>
        <v>0</v>
      </c>
      <c r="I291" s="39">
        <f>H291*(1+Pressupostos!$B$22)</f>
        <v>0</v>
      </c>
      <c r="J291" s="39">
        <f>I291*(1+Pressupostos!$B$23)</f>
        <v>0</v>
      </c>
      <c r="K291" s="39">
        <f>J291*(1+Pressupostos!$B$24)</f>
        <v>0</v>
      </c>
      <c r="L291" s="39">
        <f>K291*(1+Pressupostos!$B$25)</f>
        <v>0</v>
      </c>
      <c r="M291" s="134">
        <f t="shared" si="59"/>
        <v>0</v>
      </c>
    </row>
    <row r="292" spans="1:13" hidden="1" x14ac:dyDescent="0.25">
      <c r="A292" s="24"/>
      <c r="B292" s="26"/>
      <c r="C292" s="203"/>
      <c r="D292" s="39">
        <f>C292*(1+Pressupostos!$B$17)</f>
        <v>0</v>
      </c>
      <c r="E292" s="39">
        <f>D292*(1+Pressupostos!$B$18)</f>
        <v>0</v>
      </c>
      <c r="F292" s="39">
        <f>E292*(1+Pressupostos!$B$19)</f>
        <v>0</v>
      </c>
      <c r="G292" s="39">
        <f>F292*(1+Pressupostos!$B$20)</f>
        <v>0</v>
      </c>
      <c r="H292" s="39">
        <f>G292*(1+Pressupostos!$B$21)</f>
        <v>0</v>
      </c>
      <c r="I292" s="39">
        <f>H292*(1+Pressupostos!$B$22)</f>
        <v>0</v>
      </c>
      <c r="J292" s="39">
        <f>I292*(1+Pressupostos!$B$23)</f>
        <v>0</v>
      </c>
      <c r="K292" s="39">
        <f>J292*(1+Pressupostos!$B$24)</f>
        <v>0</v>
      </c>
      <c r="L292" s="39">
        <f>K292*(1+Pressupostos!$B$25)</f>
        <v>0</v>
      </c>
      <c r="M292" s="134">
        <f t="shared" si="59"/>
        <v>0</v>
      </c>
    </row>
    <row r="293" spans="1:13" hidden="1" x14ac:dyDescent="0.25">
      <c r="A293" s="24"/>
      <c r="B293" s="26"/>
      <c r="C293" s="203"/>
      <c r="D293" s="39">
        <f>C293*(1+Pressupostos!$B$17)</f>
        <v>0</v>
      </c>
      <c r="E293" s="39">
        <f>D293*(1+Pressupostos!$B$18)</f>
        <v>0</v>
      </c>
      <c r="F293" s="39">
        <f>E293*(1+Pressupostos!$B$19)</f>
        <v>0</v>
      </c>
      <c r="G293" s="39">
        <f>F293*(1+Pressupostos!$B$20)</f>
        <v>0</v>
      </c>
      <c r="H293" s="39">
        <f>G293*(1+Pressupostos!$B$21)</f>
        <v>0</v>
      </c>
      <c r="I293" s="39">
        <f>H293*(1+Pressupostos!$B$22)</f>
        <v>0</v>
      </c>
      <c r="J293" s="39">
        <f>I293*(1+Pressupostos!$B$23)</f>
        <v>0</v>
      </c>
      <c r="K293" s="39">
        <f>J293*(1+Pressupostos!$B$24)</f>
        <v>0</v>
      </c>
      <c r="L293" s="39">
        <f>K293*(1+Pressupostos!$B$25)</f>
        <v>0</v>
      </c>
      <c r="M293" s="134">
        <f t="shared" si="59"/>
        <v>0</v>
      </c>
    </row>
    <row r="294" spans="1:13" hidden="1" x14ac:dyDescent="0.25">
      <c r="A294" s="24"/>
      <c r="B294" s="26"/>
      <c r="C294" s="203"/>
      <c r="D294" s="39">
        <f>C294*(1+Pressupostos!$B$17)</f>
        <v>0</v>
      </c>
      <c r="E294" s="39">
        <f>D294*(1+Pressupostos!$B$18)</f>
        <v>0</v>
      </c>
      <c r="F294" s="39">
        <f>E294*(1+Pressupostos!$B$19)</f>
        <v>0</v>
      </c>
      <c r="G294" s="39">
        <f>F294*(1+Pressupostos!$B$20)</f>
        <v>0</v>
      </c>
      <c r="H294" s="39">
        <f>G294*(1+Pressupostos!$B$21)</f>
        <v>0</v>
      </c>
      <c r="I294" s="39">
        <f>H294*(1+Pressupostos!$B$22)</f>
        <v>0</v>
      </c>
      <c r="J294" s="39">
        <f>I294*(1+Pressupostos!$B$23)</f>
        <v>0</v>
      </c>
      <c r="K294" s="39">
        <f>J294*(1+Pressupostos!$B$24)</f>
        <v>0</v>
      </c>
      <c r="L294" s="39">
        <f>K294*(1+Pressupostos!$B$25)</f>
        <v>0</v>
      </c>
      <c r="M294" s="134">
        <f t="shared" si="59"/>
        <v>0</v>
      </c>
    </row>
    <row r="295" spans="1:13" hidden="1" x14ac:dyDescent="0.25">
      <c r="A295" s="24"/>
      <c r="B295" s="26"/>
      <c r="C295" s="203"/>
      <c r="D295" s="39">
        <f>C295*(1+Pressupostos!$B$17)</f>
        <v>0</v>
      </c>
      <c r="E295" s="39">
        <f>D295*(1+Pressupostos!$B$18)</f>
        <v>0</v>
      </c>
      <c r="F295" s="39">
        <f>E295*(1+Pressupostos!$B$19)</f>
        <v>0</v>
      </c>
      <c r="G295" s="39">
        <f>F295*(1+Pressupostos!$B$20)</f>
        <v>0</v>
      </c>
      <c r="H295" s="39">
        <f>G295*(1+Pressupostos!$B$21)</f>
        <v>0</v>
      </c>
      <c r="I295" s="39">
        <f>H295*(1+Pressupostos!$B$22)</f>
        <v>0</v>
      </c>
      <c r="J295" s="39">
        <f>I295*(1+Pressupostos!$B$23)</f>
        <v>0</v>
      </c>
      <c r="K295" s="39">
        <f>J295*(1+Pressupostos!$B$24)</f>
        <v>0</v>
      </c>
      <c r="L295" s="39">
        <f>K295*(1+Pressupostos!$B$25)</f>
        <v>0</v>
      </c>
      <c r="M295" s="134">
        <f t="shared" si="59"/>
        <v>0</v>
      </c>
    </row>
    <row r="296" spans="1:13" hidden="1" x14ac:dyDescent="0.25">
      <c r="A296" s="24"/>
      <c r="B296" s="26"/>
      <c r="C296" s="203"/>
      <c r="D296" s="39">
        <f>C296*(1+Pressupostos!$B$17)</f>
        <v>0</v>
      </c>
      <c r="E296" s="39">
        <f>D296*(1+Pressupostos!$B$18)</f>
        <v>0</v>
      </c>
      <c r="F296" s="39">
        <f>E296*(1+Pressupostos!$B$19)</f>
        <v>0</v>
      </c>
      <c r="G296" s="39">
        <f>F296*(1+Pressupostos!$B$20)</f>
        <v>0</v>
      </c>
      <c r="H296" s="39">
        <f>G296*(1+Pressupostos!$B$21)</f>
        <v>0</v>
      </c>
      <c r="I296" s="39">
        <f>H296*(1+Pressupostos!$B$22)</f>
        <v>0</v>
      </c>
      <c r="J296" s="39">
        <f>I296*(1+Pressupostos!$B$23)</f>
        <v>0</v>
      </c>
      <c r="K296" s="39">
        <f>J296*(1+Pressupostos!$B$24)</f>
        <v>0</v>
      </c>
      <c r="L296" s="39">
        <f>K296*(1+Pressupostos!$B$25)</f>
        <v>0</v>
      </c>
      <c r="M296" s="134">
        <f t="shared" si="59"/>
        <v>0</v>
      </c>
    </row>
    <row r="297" spans="1:13" hidden="1" x14ac:dyDescent="0.25">
      <c r="A297" s="24"/>
      <c r="B297" s="26"/>
      <c r="C297" s="203"/>
      <c r="D297" s="39">
        <f>C297*(1+Pressupostos!$B$17)</f>
        <v>0</v>
      </c>
      <c r="E297" s="39">
        <f>D297*(1+Pressupostos!$B$18)</f>
        <v>0</v>
      </c>
      <c r="F297" s="39">
        <f>E297*(1+Pressupostos!$B$19)</f>
        <v>0</v>
      </c>
      <c r="G297" s="39">
        <f>F297*(1+Pressupostos!$B$20)</f>
        <v>0</v>
      </c>
      <c r="H297" s="39">
        <f>G297*(1+Pressupostos!$B$21)</f>
        <v>0</v>
      </c>
      <c r="I297" s="39">
        <f>H297*(1+Pressupostos!$B$22)</f>
        <v>0</v>
      </c>
      <c r="J297" s="39">
        <f>I297*(1+Pressupostos!$B$23)</f>
        <v>0</v>
      </c>
      <c r="K297" s="39">
        <f>J297*(1+Pressupostos!$B$24)</f>
        <v>0</v>
      </c>
      <c r="L297" s="39">
        <f>K297*(1+Pressupostos!$B$25)</f>
        <v>0</v>
      </c>
      <c r="M297" s="134">
        <f t="shared" si="59"/>
        <v>0</v>
      </c>
    </row>
    <row r="298" spans="1:13" hidden="1" x14ac:dyDescent="0.25">
      <c r="A298" s="24"/>
      <c r="B298" s="26"/>
      <c r="C298" s="203"/>
      <c r="D298" s="39">
        <f>C298*(1+Pressupostos!$B$17)</f>
        <v>0</v>
      </c>
      <c r="E298" s="39">
        <f>D298*(1+Pressupostos!$B$18)</f>
        <v>0</v>
      </c>
      <c r="F298" s="39">
        <f>E298*(1+Pressupostos!$B$19)</f>
        <v>0</v>
      </c>
      <c r="G298" s="39">
        <f>F298*(1+Pressupostos!$B$20)</f>
        <v>0</v>
      </c>
      <c r="H298" s="39">
        <f>G298*(1+Pressupostos!$B$21)</f>
        <v>0</v>
      </c>
      <c r="I298" s="39">
        <f>H298*(1+Pressupostos!$B$22)</f>
        <v>0</v>
      </c>
      <c r="J298" s="39">
        <f>I298*(1+Pressupostos!$B$23)</f>
        <v>0</v>
      </c>
      <c r="K298" s="39">
        <f>J298*(1+Pressupostos!$B$24)</f>
        <v>0</v>
      </c>
      <c r="L298" s="39">
        <f>K298*(1+Pressupostos!$B$25)</f>
        <v>0</v>
      </c>
      <c r="M298" s="134">
        <f t="shared" si="59"/>
        <v>0</v>
      </c>
    </row>
    <row r="299" spans="1:13" hidden="1" x14ac:dyDescent="0.25">
      <c r="A299" s="24"/>
      <c r="B299" s="26"/>
      <c r="C299" s="203"/>
      <c r="D299" s="39">
        <f>C299*(1+Pressupostos!$B$17)</f>
        <v>0</v>
      </c>
      <c r="E299" s="39">
        <f>D299*(1+Pressupostos!$B$18)</f>
        <v>0</v>
      </c>
      <c r="F299" s="39">
        <f>E299*(1+Pressupostos!$B$19)</f>
        <v>0</v>
      </c>
      <c r="G299" s="39">
        <f>F299*(1+Pressupostos!$B$20)</f>
        <v>0</v>
      </c>
      <c r="H299" s="39">
        <f>G299*(1+Pressupostos!$B$21)</f>
        <v>0</v>
      </c>
      <c r="I299" s="39">
        <f>H299*(1+Pressupostos!$B$22)</f>
        <v>0</v>
      </c>
      <c r="J299" s="39">
        <f>I299*(1+Pressupostos!$B$23)</f>
        <v>0</v>
      </c>
      <c r="K299" s="39">
        <f>J299*(1+Pressupostos!$B$24)</f>
        <v>0</v>
      </c>
      <c r="L299" s="39">
        <f>K299*(1+Pressupostos!$B$25)</f>
        <v>0</v>
      </c>
      <c r="M299" s="134">
        <f t="shared" si="59"/>
        <v>0</v>
      </c>
    </row>
    <row r="300" spans="1:13" hidden="1" x14ac:dyDescent="0.25">
      <c r="A300" s="24"/>
      <c r="B300" s="26"/>
      <c r="C300" s="203"/>
      <c r="D300" s="39">
        <f>C300*(1+Pressupostos!$B$17)</f>
        <v>0</v>
      </c>
      <c r="E300" s="39">
        <f>D300*(1+Pressupostos!$B$18)</f>
        <v>0</v>
      </c>
      <c r="F300" s="39">
        <f>E300*(1+Pressupostos!$B$19)</f>
        <v>0</v>
      </c>
      <c r="G300" s="39">
        <f>F300*(1+Pressupostos!$B$20)</f>
        <v>0</v>
      </c>
      <c r="H300" s="39">
        <f>G300*(1+Pressupostos!$B$21)</f>
        <v>0</v>
      </c>
      <c r="I300" s="39">
        <f>H300*(1+Pressupostos!$B$22)</f>
        <v>0</v>
      </c>
      <c r="J300" s="39">
        <f>I300*(1+Pressupostos!$B$23)</f>
        <v>0</v>
      </c>
      <c r="K300" s="39">
        <f>J300*(1+Pressupostos!$B$24)</f>
        <v>0</v>
      </c>
      <c r="L300" s="39">
        <f>K300*(1+Pressupostos!$B$25)</f>
        <v>0</v>
      </c>
      <c r="M300" s="134">
        <f t="shared" si="59"/>
        <v>0</v>
      </c>
    </row>
    <row r="301" spans="1:13" hidden="1" x14ac:dyDescent="0.25">
      <c r="A301" s="24"/>
      <c r="B301" s="26"/>
      <c r="C301" s="203"/>
      <c r="D301" s="39">
        <f>C301*(1+Pressupostos!$B$17)</f>
        <v>0</v>
      </c>
      <c r="E301" s="39">
        <f>D301*(1+Pressupostos!$B$18)</f>
        <v>0</v>
      </c>
      <c r="F301" s="39">
        <f>E301*(1+Pressupostos!$B$19)</f>
        <v>0</v>
      </c>
      <c r="G301" s="39">
        <f>F301*(1+Pressupostos!$B$20)</f>
        <v>0</v>
      </c>
      <c r="H301" s="39">
        <f>G301*(1+Pressupostos!$B$21)</f>
        <v>0</v>
      </c>
      <c r="I301" s="39">
        <f>H301*(1+Pressupostos!$B$22)</f>
        <v>0</v>
      </c>
      <c r="J301" s="39">
        <f>I301*(1+Pressupostos!$B$23)</f>
        <v>0</v>
      </c>
      <c r="K301" s="39">
        <f>J301*(1+Pressupostos!$B$24)</f>
        <v>0</v>
      </c>
      <c r="L301" s="39">
        <f>K301*(1+Pressupostos!$B$25)</f>
        <v>0</v>
      </c>
      <c r="M301" s="134">
        <f t="shared" si="59"/>
        <v>0</v>
      </c>
    </row>
    <row r="302" spans="1:13" hidden="1" x14ac:dyDescent="0.25">
      <c r="A302" s="24"/>
      <c r="B302" s="26"/>
      <c r="C302" s="203"/>
      <c r="D302" s="39">
        <f>C302*(1+Pressupostos!$B$17)</f>
        <v>0</v>
      </c>
      <c r="E302" s="39">
        <f>D302*(1+Pressupostos!$B$18)</f>
        <v>0</v>
      </c>
      <c r="F302" s="39">
        <f>E302*(1+Pressupostos!$B$19)</f>
        <v>0</v>
      </c>
      <c r="G302" s="39">
        <f>F302*(1+Pressupostos!$B$20)</f>
        <v>0</v>
      </c>
      <c r="H302" s="39">
        <f>G302*(1+Pressupostos!$B$21)</f>
        <v>0</v>
      </c>
      <c r="I302" s="39">
        <f>H302*(1+Pressupostos!$B$22)</f>
        <v>0</v>
      </c>
      <c r="J302" s="39">
        <f>I302*(1+Pressupostos!$B$23)</f>
        <v>0</v>
      </c>
      <c r="K302" s="39">
        <f>J302*(1+Pressupostos!$B$24)</f>
        <v>0</v>
      </c>
      <c r="L302" s="39">
        <f>K302*(1+Pressupostos!$B$25)</f>
        <v>0</v>
      </c>
      <c r="M302" s="134">
        <f t="shared" si="59"/>
        <v>0</v>
      </c>
    </row>
    <row r="303" spans="1:13" hidden="1" x14ac:dyDescent="0.25">
      <c r="A303" s="24"/>
      <c r="B303" s="26"/>
      <c r="C303" s="203"/>
      <c r="D303" s="39">
        <f>C303*(1+Pressupostos!$B$17)</f>
        <v>0</v>
      </c>
      <c r="E303" s="39">
        <f>D303*(1+Pressupostos!$B$18)</f>
        <v>0</v>
      </c>
      <c r="F303" s="39">
        <f>E303*(1+Pressupostos!$B$19)</f>
        <v>0</v>
      </c>
      <c r="G303" s="39">
        <f>F303*(1+Pressupostos!$B$20)</f>
        <v>0</v>
      </c>
      <c r="H303" s="39">
        <f>G303*(1+Pressupostos!$B$21)</f>
        <v>0</v>
      </c>
      <c r="I303" s="39">
        <f>H303*(1+Pressupostos!$B$22)</f>
        <v>0</v>
      </c>
      <c r="J303" s="39">
        <f>I303*(1+Pressupostos!$B$23)</f>
        <v>0</v>
      </c>
      <c r="K303" s="39">
        <f>J303*(1+Pressupostos!$B$24)</f>
        <v>0</v>
      </c>
      <c r="L303" s="39">
        <f>K303*(1+Pressupostos!$B$25)</f>
        <v>0</v>
      </c>
      <c r="M303" s="134">
        <f t="shared" si="59"/>
        <v>0</v>
      </c>
    </row>
    <row r="304" spans="1:13" hidden="1" x14ac:dyDescent="0.25">
      <c r="A304" s="24"/>
      <c r="B304" s="26"/>
      <c r="C304" s="203"/>
      <c r="D304" s="39">
        <f>C304*(1+Pressupostos!$B$17)</f>
        <v>0</v>
      </c>
      <c r="E304" s="39">
        <f>D304*(1+Pressupostos!$B$18)</f>
        <v>0</v>
      </c>
      <c r="F304" s="39">
        <f>E304*(1+Pressupostos!$B$19)</f>
        <v>0</v>
      </c>
      <c r="G304" s="39">
        <f>F304*(1+Pressupostos!$B$20)</f>
        <v>0</v>
      </c>
      <c r="H304" s="39">
        <f>G304*(1+Pressupostos!$B$21)</f>
        <v>0</v>
      </c>
      <c r="I304" s="39">
        <f>H304*(1+Pressupostos!$B$22)</f>
        <v>0</v>
      </c>
      <c r="J304" s="39">
        <f>I304*(1+Pressupostos!$B$23)</f>
        <v>0</v>
      </c>
      <c r="K304" s="39">
        <f>J304*(1+Pressupostos!$B$24)</f>
        <v>0</v>
      </c>
      <c r="L304" s="39">
        <f>K304*(1+Pressupostos!$B$25)</f>
        <v>0</v>
      </c>
      <c r="M304" s="134">
        <f t="shared" si="59"/>
        <v>0</v>
      </c>
    </row>
    <row r="305" spans="1:13" hidden="1" x14ac:dyDescent="0.25">
      <c r="A305" s="24"/>
      <c r="B305" s="26"/>
      <c r="C305" s="203"/>
      <c r="D305" s="39">
        <f>C305*(1+Pressupostos!$B$17)</f>
        <v>0</v>
      </c>
      <c r="E305" s="39">
        <f>D305*(1+Pressupostos!$B$18)</f>
        <v>0</v>
      </c>
      <c r="F305" s="39">
        <f>E305*(1+Pressupostos!$B$19)</f>
        <v>0</v>
      </c>
      <c r="G305" s="39">
        <f>F305*(1+Pressupostos!$B$20)</f>
        <v>0</v>
      </c>
      <c r="H305" s="39">
        <f>G305*(1+Pressupostos!$B$21)</f>
        <v>0</v>
      </c>
      <c r="I305" s="39">
        <f>H305*(1+Pressupostos!$B$22)</f>
        <v>0</v>
      </c>
      <c r="J305" s="39">
        <f>I305*(1+Pressupostos!$B$23)</f>
        <v>0</v>
      </c>
      <c r="K305" s="39">
        <f>J305*(1+Pressupostos!$B$24)</f>
        <v>0</v>
      </c>
      <c r="L305" s="39">
        <f>K305*(1+Pressupostos!$B$25)</f>
        <v>0</v>
      </c>
      <c r="M305" s="134">
        <f t="shared" si="59"/>
        <v>0</v>
      </c>
    </row>
    <row r="306" spans="1:13" hidden="1" x14ac:dyDescent="0.25">
      <c r="A306" s="24"/>
      <c r="B306" s="26"/>
      <c r="C306" s="203"/>
      <c r="D306" s="39">
        <f>C306*(1+Pressupostos!$B$17)</f>
        <v>0</v>
      </c>
      <c r="E306" s="39">
        <f>D306*(1+Pressupostos!$B$18)</f>
        <v>0</v>
      </c>
      <c r="F306" s="39">
        <f>E306*(1+Pressupostos!$B$19)</f>
        <v>0</v>
      </c>
      <c r="G306" s="39">
        <f>F306*(1+Pressupostos!$B$20)</f>
        <v>0</v>
      </c>
      <c r="H306" s="39">
        <f>G306*(1+Pressupostos!$B$21)</f>
        <v>0</v>
      </c>
      <c r="I306" s="39">
        <f>H306*(1+Pressupostos!$B$22)</f>
        <v>0</v>
      </c>
      <c r="J306" s="39">
        <f>I306*(1+Pressupostos!$B$23)</f>
        <v>0</v>
      </c>
      <c r="K306" s="39">
        <f>J306*(1+Pressupostos!$B$24)</f>
        <v>0</v>
      </c>
      <c r="L306" s="39">
        <f>K306*(1+Pressupostos!$B$25)</f>
        <v>0</v>
      </c>
      <c r="M306" s="134">
        <f t="shared" si="59"/>
        <v>0</v>
      </c>
    </row>
    <row r="307" spans="1:13" hidden="1" x14ac:dyDescent="0.25">
      <c r="A307" s="24"/>
      <c r="B307" s="26"/>
      <c r="C307" s="203"/>
      <c r="D307" s="39">
        <f>C307*(1+Pressupostos!$B$17)</f>
        <v>0</v>
      </c>
      <c r="E307" s="39">
        <f>D307*(1+Pressupostos!$B$18)</f>
        <v>0</v>
      </c>
      <c r="F307" s="39">
        <f>E307*(1+Pressupostos!$B$19)</f>
        <v>0</v>
      </c>
      <c r="G307" s="39">
        <f>F307*(1+Pressupostos!$B$20)</f>
        <v>0</v>
      </c>
      <c r="H307" s="39">
        <f>G307*(1+Pressupostos!$B$21)</f>
        <v>0</v>
      </c>
      <c r="I307" s="39">
        <f>H307*(1+Pressupostos!$B$22)</f>
        <v>0</v>
      </c>
      <c r="J307" s="39">
        <f>I307*(1+Pressupostos!$B$23)</f>
        <v>0</v>
      </c>
      <c r="K307" s="39">
        <f>J307*(1+Pressupostos!$B$24)</f>
        <v>0</v>
      </c>
      <c r="L307" s="39">
        <f>K307*(1+Pressupostos!$B$25)</f>
        <v>0</v>
      </c>
      <c r="M307" s="134">
        <f t="shared" si="59"/>
        <v>0</v>
      </c>
    </row>
    <row r="308" spans="1:13" hidden="1" x14ac:dyDescent="0.25">
      <c r="A308" s="24"/>
      <c r="B308" s="26"/>
      <c r="C308" s="203"/>
      <c r="D308" s="39">
        <f>C308*(1+Pressupostos!$B$17)</f>
        <v>0</v>
      </c>
      <c r="E308" s="39">
        <f>D308*(1+Pressupostos!$B$18)</f>
        <v>0</v>
      </c>
      <c r="F308" s="39">
        <f>E308*(1+Pressupostos!$B$19)</f>
        <v>0</v>
      </c>
      <c r="G308" s="39">
        <f>F308*(1+Pressupostos!$B$20)</f>
        <v>0</v>
      </c>
      <c r="H308" s="39">
        <f>G308*(1+Pressupostos!$B$21)</f>
        <v>0</v>
      </c>
      <c r="I308" s="39">
        <f>H308*(1+Pressupostos!$B$22)</f>
        <v>0</v>
      </c>
      <c r="J308" s="39">
        <f>I308*(1+Pressupostos!$B$23)</f>
        <v>0</v>
      </c>
      <c r="K308" s="39">
        <f>J308*(1+Pressupostos!$B$24)</f>
        <v>0</v>
      </c>
      <c r="L308" s="39">
        <f>K308*(1+Pressupostos!$B$25)</f>
        <v>0</v>
      </c>
      <c r="M308" s="134">
        <f t="shared" si="59"/>
        <v>0</v>
      </c>
    </row>
    <row r="309" spans="1:13" hidden="1" x14ac:dyDescent="0.25">
      <c r="A309" s="24"/>
      <c r="B309" s="26"/>
      <c r="C309" s="203"/>
      <c r="D309" s="39">
        <f>C309*(1+Pressupostos!$B$17)</f>
        <v>0</v>
      </c>
      <c r="E309" s="39">
        <f>D309*(1+Pressupostos!$B$18)</f>
        <v>0</v>
      </c>
      <c r="F309" s="39">
        <f>E309*(1+Pressupostos!$B$19)</f>
        <v>0</v>
      </c>
      <c r="G309" s="39">
        <f>F309*(1+Pressupostos!$B$20)</f>
        <v>0</v>
      </c>
      <c r="H309" s="39">
        <f>G309*(1+Pressupostos!$B$21)</f>
        <v>0</v>
      </c>
      <c r="I309" s="39">
        <f>H309*(1+Pressupostos!$B$22)</f>
        <v>0</v>
      </c>
      <c r="J309" s="39">
        <f>I309*(1+Pressupostos!$B$23)</f>
        <v>0</v>
      </c>
      <c r="K309" s="39">
        <f>J309*(1+Pressupostos!$B$24)</f>
        <v>0</v>
      </c>
      <c r="L309" s="39">
        <f>K309*(1+Pressupostos!$B$25)</f>
        <v>0</v>
      </c>
      <c r="M309" s="134">
        <f t="shared" si="59"/>
        <v>0</v>
      </c>
    </row>
    <row r="310" spans="1:13" hidden="1" x14ac:dyDescent="0.25">
      <c r="A310" s="24"/>
      <c r="B310" s="26"/>
      <c r="C310" s="203"/>
      <c r="D310" s="39">
        <f>C310*(1+Pressupostos!$B$17)</f>
        <v>0</v>
      </c>
      <c r="E310" s="39">
        <f>D310*(1+Pressupostos!$B$18)</f>
        <v>0</v>
      </c>
      <c r="F310" s="39">
        <f>E310*(1+Pressupostos!$B$19)</f>
        <v>0</v>
      </c>
      <c r="G310" s="39">
        <f>F310*(1+Pressupostos!$B$20)</f>
        <v>0</v>
      </c>
      <c r="H310" s="39">
        <f>G310*(1+Pressupostos!$B$21)</f>
        <v>0</v>
      </c>
      <c r="I310" s="39">
        <f>H310*(1+Pressupostos!$B$22)</f>
        <v>0</v>
      </c>
      <c r="J310" s="39">
        <f>I310*(1+Pressupostos!$B$23)</f>
        <v>0</v>
      </c>
      <c r="K310" s="39">
        <f>J310*(1+Pressupostos!$B$24)</f>
        <v>0</v>
      </c>
      <c r="L310" s="39">
        <f>K310*(1+Pressupostos!$B$25)</f>
        <v>0</v>
      </c>
      <c r="M310" s="134">
        <f t="shared" si="59"/>
        <v>0</v>
      </c>
    </row>
    <row r="311" spans="1:13" hidden="1" x14ac:dyDescent="0.25">
      <c r="A311" s="24"/>
      <c r="B311" s="26"/>
      <c r="C311" s="203"/>
      <c r="D311" s="39">
        <f>C311*(1+Pressupostos!$B$17)</f>
        <v>0</v>
      </c>
      <c r="E311" s="39">
        <f>D311*(1+Pressupostos!$B$18)</f>
        <v>0</v>
      </c>
      <c r="F311" s="39">
        <f>E311*(1+Pressupostos!$B$19)</f>
        <v>0</v>
      </c>
      <c r="G311" s="39">
        <f>F311*(1+Pressupostos!$B$20)</f>
        <v>0</v>
      </c>
      <c r="H311" s="39">
        <f>G311*(1+Pressupostos!$B$21)</f>
        <v>0</v>
      </c>
      <c r="I311" s="39">
        <f>H311*(1+Pressupostos!$B$22)</f>
        <v>0</v>
      </c>
      <c r="J311" s="39">
        <f>I311*(1+Pressupostos!$B$23)</f>
        <v>0</v>
      </c>
      <c r="K311" s="39">
        <f>J311*(1+Pressupostos!$B$24)</f>
        <v>0</v>
      </c>
      <c r="L311" s="39">
        <f>K311*(1+Pressupostos!$B$25)</f>
        <v>0</v>
      </c>
      <c r="M311" s="134">
        <f t="shared" si="59"/>
        <v>0</v>
      </c>
    </row>
    <row r="312" spans="1:13" hidden="1" x14ac:dyDescent="0.25">
      <c r="A312" s="24"/>
      <c r="B312" s="26"/>
      <c r="C312" s="203"/>
      <c r="D312" s="39">
        <f>C312*(1+Pressupostos!$B$17)</f>
        <v>0</v>
      </c>
      <c r="E312" s="39">
        <f>D312*(1+Pressupostos!$B$18)</f>
        <v>0</v>
      </c>
      <c r="F312" s="39">
        <f>E312*(1+Pressupostos!$B$19)</f>
        <v>0</v>
      </c>
      <c r="G312" s="39">
        <f>F312*(1+Pressupostos!$B$20)</f>
        <v>0</v>
      </c>
      <c r="H312" s="39">
        <f>G312*(1+Pressupostos!$B$21)</f>
        <v>0</v>
      </c>
      <c r="I312" s="39">
        <f>H312*(1+Pressupostos!$B$22)</f>
        <v>0</v>
      </c>
      <c r="J312" s="39">
        <f>I312*(1+Pressupostos!$B$23)</f>
        <v>0</v>
      </c>
      <c r="K312" s="39">
        <f>J312*(1+Pressupostos!$B$24)</f>
        <v>0</v>
      </c>
      <c r="L312" s="39">
        <f>K312*(1+Pressupostos!$B$25)</f>
        <v>0</v>
      </c>
      <c r="M312" s="134">
        <f t="shared" si="59"/>
        <v>0</v>
      </c>
    </row>
    <row r="313" spans="1:13" hidden="1" x14ac:dyDescent="0.25">
      <c r="A313" s="24"/>
      <c r="B313" s="26"/>
      <c r="C313" s="203"/>
      <c r="D313" s="39">
        <f>C313*(1+Pressupostos!$B$17)</f>
        <v>0</v>
      </c>
      <c r="E313" s="39">
        <f>D313*(1+Pressupostos!$B$18)</f>
        <v>0</v>
      </c>
      <c r="F313" s="39">
        <f>E313*(1+Pressupostos!$B$19)</f>
        <v>0</v>
      </c>
      <c r="G313" s="39">
        <f>F313*(1+Pressupostos!$B$20)</f>
        <v>0</v>
      </c>
      <c r="H313" s="39">
        <f>G313*(1+Pressupostos!$B$21)</f>
        <v>0</v>
      </c>
      <c r="I313" s="39">
        <f>H313*(1+Pressupostos!$B$22)</f>
        <v>0</v>
      </c>
      <c r="J313" s="39">
        <f>I313*(1+Pressupostos!$B$23)</f>
        <v>0</v>
      </c>
      <c r="K313" s="39">
        <f>J313*(1+Pressupostos!$B$24)</f>
        <v>0</v>
      </c>
      <c r="L313" s="39">
        <f>K313*(1+Pressupostos!$B$25)</f>
        <v>0</v>
      </c>
      <c r="M313" s="134">
        <f t="shared" si="59"/>
        <v>0</v>
      </c>
    </row>
    <row r="314" spans="1:13" hidden="1" x14ac:dyDescent="0.25">
      <c r="A314" s="24"/>
      <c r="B314" s="26"/>
      <c r="C314" s="203"/>
      <c r="D314" s="39">
        <f>C314*(1+Pressupostos!$B$17)</f>
        <v>0</v>
      </c>
      <c r="E314" s="39">
        <f>D314*(1+Pressupostos!$B$18)</f>
        <v>0</v>
      </c>
      <c r="F314" s="39">
        <f>E314*(1+Pressupostos!$B$19)</f>
        <v>0</v>
      </c>
      <c r="G314" s="39">
        <f>F314*(1+Pressupostos!$B$20)</f>
        <v>0</v>
      </c>
      <c r="H314" s="39">
        <f>G314*(1+Pressupostos!$B$21)</f>
        <v>0</v>
      </c>
      <c r="I314" s="39">
        <f>H314*(1+Pressupostos!$B$22)</f>
        <v>0</v>
      </c>
      <c r="J314" s="39">
        <f>I314*(1+Pressupostos!$B$23)</f>
        <v>0</v>
      </c>
      <c r="K314" s="39">
        <f>J314*(1+Pressupostos!$B$24)</f>
        <v>0</v>
      </c>
      <c r="L314" s="39">
        <f>K314*(1+Pressupostos!$B$25)</f>
        <v>0</v>
      </c>
      <c r="M314" s="134">
        <f t="shared" si="59"/>
        <v>0</v>
      </c>
    </row>
    <row r="315" spans="1:13" hidden="1" x14ac:dyDescent="0.25">
      <c r="A315" s="24"/>
      <c r="B315" s="26"/>
      <c r="C315" s="203"/>
      <c r="D315" s="39">
        <f>C315*(1+Pressupostos!$B$17)</f>
        <v>0</v>
      </c>
      <c r="E315" s="39">
        <f>D315*(1+Pressupostos!$B$18)</f>
        <v>0</v>
      </c>
      <c r="F315" s="39">
        <f>E315*(1+Pressupostos!$B$19)</f>
        <v>0</v>
      </c>
      <c r="G315" s="39">
        <f>F315*(1+Pressupostos!$B$20)</f>
        <v>0</v>
      </c>
      <c r="H315" s="39">
        <f>G315*(1+Pressupostos!$B$21)</f>
        <v>0</v>
      </c>
      <c r="I315" s="39">
        <f>H315*(1+Pressupostos!$B$22)</f>
        <v>0</v>
      </c>
      <c r="J315" s="39">
        <f>I315*(1+Pressupostos!$B$23)</f>
        <v>0</v>
      </c>
      <c r="K315" s="39">
        <f>J315*(1+Pressupostos!$B$24)</f>
        <v>0</v>
      </c>
      <c r="L315" s="39">
        <f>K315*(1+Pressupostos!$B$25)</f>
        <v>0</v>
      </c>
      <c r="M315" s="134">
        <f t="shared" si="59"/>
        <v>0</v>
      </c>
    </row>
    <row r="316" spans="1:13" hidden="1" x14ac:dyDescent="0.25">
      <c r="A316" s="24"/>
      <c r="B316" s="26"/>
      <c r="C316" s="203"/>
      <c r="D316" s="39">
        <f>C316*(1+Pressupostos!$B$17)</f>
        <v>0</v>
      </c>
      <c r="E316" s="39">
        <f>D316*(1+Pressupostos!$B$18)</f>
        <v>0</v>
      </c>
      <c r="F316" s="39">
        <f>E316*(1+Pressupostos!$B$19)</f>
        <v>0</v>
      </c>
      <c r="G316" s="39">
        <f>F316*(1+Pressupostos!$B$20)</f>
        <v>0</v>
      </c>
      <c r="H316" s="39">
        <f>G316*(1+Pressupostos!$B$21)</f>
        <v>0</v>
      </c>
      <c r="I316" s="39">
        <f>H316*(1+Pressupostos!$B$22)</f>
        <v>0</v>
      </c>
      <c r="J316" s="39">
        <f>I316*(1+Pressupostos!$B$23)</f>
        <v>0</v>
      </c>
      <c r="K316" s="39">
        <f>J316*(1+Pressupostos!$B$24)</f>
        <v>0</v>
      </c>
      <c r="L316" s="39">
        <f>K316*(1+Pressupostos!$B$25)</f>
        <v>0</v>
      </c>
      <c r="M316" s="134">
        <f t="shared" si="59"/>
        <v>0</v>
      </c>
    </row>
    <row r="317" spans="1:13" hidden="1" x14ac:dyDescent="0.25">
      <c r="A317" s="24"/>
      <c r="B317" s="26"/>
      <c r="C317" s="203"/>
      <c r="D317" s="39">
        <f>C317*(1+Pressupostos!$B$17)</f>
        <v>0</v>
      </c>
      <c r="E317" s="39">
        <f>D317*(1+Pressupostos!$B$18)</f>
        <v>0</v>
      </c>
      <c r="F317" s="39">
        <f>E317*(1+Pressupostos!$B$19)</f>
        <v>0</v>
      </c>
      <c r="G317" s="39">
        <f>F317*(1+Pressupostos!$B$20)</f>
        <v>0</v>
      </c>
      <c r="H317" s="39">
        <f>G317*(1+Pressupostos!$B$21)</f>
        <v>0</v>
      </c>
      <c r="I317" s="39">
        <f>H317*(1+Pressupostos!$B$22)</f>
        <v>0</v>
      </c>
      <c r="J317" s="39">
        <f>I317*(1+Pressupostos!$B$23)</f>
        <v>0</v>
      </c>
      <c r="K317" s="39">
        <f>J317*(1+Pressupostos!$B$24)</f>
        <v>0</v>
      </c>
      <c r="L317" s="39">
        <f>K317*(1+Pressupostos!$B$25)</f>
        <v>0</v>
      </c>
      <c r="M317" s="134">
        <f t="shared" si="59"/>
        <v>0</v>
      </c>
    </row>
    <row r="318" spans="1:13" hidden="1" x14ac:dyDescent="0.25">
      <c r="A318" s="103"/>
      <c r="B318" s="69"/>
      <c r="C318" s="203"/>
      <c r="D318" s="39">
        <f>C318*(1+Pressupostos!$B$17)</f>
        <v>0</v>
      </c>
      <c r="E318" s="39">
        <f>D318*(1+Pressupostos!$B$18)</f>
        <v>0</v>
      </c>
      <c r="F318" s="39">
        <f>E318*(1+Pressupostos!$B$19)</f>
        <v>0</v>
      </c>
      <c r="G318" s="39">
        <f>F318*(1+Pressupostos!$B$20)</f>
        <v>0</v>
      </c>
      <c r="H318" s="39">
        <f>G318*(1+Pressupostos!$B$21)</f>
        <v>0</v>
      </c>
      <c r="I318" s="39">
        <f>H318*(1+Pressupostos!$B$22)</f>
        <v>0</v>
      </c>
      <c r="J318" s="39">
        <f>I318*(1+Pressupostos!$B$23)</f>
        <v>0</v>
      </c>
      <c r="K318" s="39">
        <f>J318*(1+Pressupostos!$B$24)</f>
        <v>0</v>
      </c>
      <c r="L318" s="39">
        <f>K318*(1+Pressupostos!$B$25)</f>
        <v>0</v>
      </c>
      <c r="M318" s="125">
        <f t="shared" si="59"/>
        <v>0</v>
      </c>
    </row>
    <row r="319" spans="1:13" ht="15.75" thickBot="1" x14ac:dyDescent="0.3">
      <c r="A319" s="135" t="s">
        <v>68</v>
      </c>
      <c r="B319" s="136"/>
      <c r="C319" s="109">
        <f>SUM(C166:C318)</f>
        <v>9441879</v>
      </c>
      <c r="D319" s="109">
        <f t="shared" ref="D319:M319" si="60">SUM(D166:D318)</f>
        <v>9615000</v>
      </c>
      <c r="E319" s="109">
        <f t="shared" si="60"/>
        <v>9785000</v>
      </c>
      <c r="F319" s="109">
        <f t="shared" si="60"/>
        <v>0</v>
      </c>
      <c r="G319" s="109">
        <f t="shared" si="60"/>
        <v>0</v>
      </c>
      <c r="H319" s="109">
        <f t="shared" si="60"/>
        <v>0</v>
      </c>
      <c r="I319" s="109">
        <f t="shared" si="60"/>
        <v>0</v>
      </c>
      <c r="J319" s="109">
        <f t="shared" si="60"/>
        <v>0</v>
      </c>
      <c r="K319" s="109">
        <f t="shared" si="60"/>
        <v>0</v>
      </c>
      <c r="L319" s="109">
        <f t="shared" si="60"/>
        <v>0</v>
      </c>
      <c r="M319" s="109">
        <f t="shared" si="60"/>
        <v>28841879</v>
      </c>
    </row>
  </sheetData>
  <mergeCells count="143">
    <mergeCell ref="AK5:AK7"/>
    <mergeCell ref="AL5:AL7"/>
    <mergeCell ref="AM5:AM7"/>
    <mergeCell ref="AN5:AN7"/>
    <mergeCell ref="M5:M7"/>
    <mergeCell ref="A163:A165"/>
    <mergeCell ref="B163:B165"/>
    <mergeCell ref="C163:C165"/>
    <mergeCell ref="D163:D165"/>
    <mergeCell ref="E163:E165"/>
    <mergeCell ref="F163:F165"/>
    <mergeCell ref="G163:G165"/>
    <mergeCell ref="H163:H165"/>
    <mergeCell ref="I163:I165"/>
    <mergeCell ref="J163:J165"/>
    <mergeCell ref="K163:K165"/>
    <mergeCell ref="L163:L165"/>
    <mergeCell ref="B5:B7"/>
    <mergeCell ref="A5:A7"/>
    <mergeCell ref="C5:C7"/>
    <mergeCell ref="D5:D7"/>
    <mergeCell ref="E5:E7"/>
    <mergeCell ref="F5:F7"/>
    <mergeCell ref="G5:G7"/>
    <mergeCell ref="M163:M165"/>
    <mergeCell ref="AD5:AD7"/>
    <mergeCell ref="AE5:AE7"/>
    <mergeCell ref="AF5:AF7"/>
    <mergeCell ref="AG5:AG7"/>
    <mergeCell ref="AH5:AH7"/>
    <mergeCell ref="AI5:AI7"/>
    <mergeCell ref="AJ5:AJ7"/>
    <mergeCell ref="H5:H7"/>
    <mergeCell ref="I5:I7"/>
    <mergeCell ref="J5:J7"/>
    <mergeCell ref="K5:K7"/>
    <mergeCell ref="L5:L7"/>
    <mergeCell ref="BB5:BB7"/>
    <mergeCell ref="BC5:BC7"/>
    <mergeCell ref="BD5:BD7"/>
    <mergeCell ref="AO5:AO7"/>
    <mergeCell ref="AP5:AP7"/>
    <mergeCell ref="AR5:AR7"/>
    <mergeCell ref="AS5:AS7"/>
    <mergeCell ref="AT5:AT7"/>
    <mergeCell ref="AU5:AU7"/>
    <mergeCell ref="AV5:AV7"/>
    <mergeCell ref="AW5:AW7"/>
    <mergeCell ref="AX5:AX7"/>
    <mergeCell ref="AY5:AY7"/>
    <mergeCell ref="AZ5:AZ7"/>
    <mergeCell ref="BA5:BA7"/>
    <mergeCell ref="CC5:CC7"/>
    <mergeCell ref="CD5:CD7"/>
    <mergeCell ref="CE5:CE7"/>
    <mergeCell ref="CF5:CF7"/>
    <mergeCell ref="BF5:BF7"/>
    <mergeCell ref="BG5:BG7"/>
    <mergeCell ref="BH5:BH7"/>
    <mergeCell ref="BI5:BI7"/>
    <mergeCell ref="BJ5:BJ7"/>
    <mergeCell ref="BK5:BK7"/>
    <mergeCell ref="BL5:BL7"/>
    <mergeCell ref="BM5:BM7"/>
    <mergeCell ref="BN5:BN7"/>
    <mergeCell ref="BO5:BO7"/>
    <mergeCell ref="BP5:BP7"/>
    <mergeCell ref="BQ5:BQ7"/>
    <mergeCell ref="BR5:BR7"/>
    <mergeCell ref="BT5:BT7"/>
    <mergeCell ref="BU5:BU7"/>
    <mergeCell ref="BV5:BV7"/>
    <mergeCell ref="BW5:BW7"/>
    <mergeCell ref="BX5:BX7"/>
    <mergeCell ref="BY5:BY7"/>
    <mergeCell ref="BZ5:BZ7"/>
    <mergeCell ref="CA5:CA7"/>
    <mergeCell ref="CB5:CB7"/>
    <mergeCell ref="DQ5:DQ7"/>
    <mergeCell ref="DR5:DR7"/>
    <mergeCell ref="DS5:DS7"/>
    <mergeCell ref="DT5:DT7"/>
    <mergeCell ref="CW5:CW7"/>
    <mergeCell ref="CX5:CX7"/>
    <mergeCell ref="CY5:CY7"/>
    <mergeCell ref="CZ5:CZ7"/>
    <mergeCell ref="DA5:DA7"/>
    <mergeCell ref="DB5:DB7"/>
    <mergeCell ref="DC5:DC7"/>
    <mergeCell ref="DD5:DD7"/>
    <mergeCell ref="DE5:DE7"/>
    <mergeCell ref="DF5:DF7"/>
    <mergeCell ref="DG5:DG7"/>
    <mergeCell ref="CV5:CV7"/>
    <mergeCell ref="DJ5:DJ7"/>
    <mergeCell ref="CH5:CH7"/>
    <mergeCell ref="CI5:CI7"/>
    <mergeCell ref="CJ5:CJ7"/>
    <mergeCell ref="CK5:CK7"/>
    <mergeCell ref="CL5:CL7"/>
    <mergeCell ref="EQ5:EQ7"/>
    <mergeCell ref="ER5:ER7"/>
    <mergeCell ref="DU5:DU7"/>
    <mergeCell ref="DV5:DV7"/>
    <mergeCell ref="CM5:CM7"/>
    <mergeCell ref="CN5:CN7"/>
    <mergeCell ref="CO5:CO7"/>
    <mergeCell ref="CP5:CP7"/>
    <mergeCell ref="CQ5:CQ7"/>
    <mergeCell ref="CR5:CR7"/>
    <mergeCell ref="CS5:CS7"/>
    <mergeCell ref="CT5:CT7"/>
    <mergeCell ref="DH5:DH7"/>
    <mergeCell ref="DK5:DK7"/>
    <mergeCell ref="DL5:DL7"/>
    <mergeCell ref="DM5:DM7"/>
    <mergeCell ref="DN5:DN7"/>
    <mergeCell ref="DO5:DO7"/>
    <mergeCell ref="DP5:DP7"/>
    <mergeCell ref="ES5:ES7"/>
    <mergeCell ref="ET5:ET7"/>
    <mergeCell ref="EU5:EU7"/>
    <mergeCell ref="EV5:EV7"/>
    <mergeCell ref="EW5:EW7"/>
    <mergeCell ref="EX5:EX7"/>
    <mergeCell ref="DX5:DX7"/>
    <mergeCell ref="DY5:DY7"/>
    <mergeCell ref="DZ5:DZ7"/>
    <mergeCell ref="EA5:EA7"/>
    <mergeCell ref="EB5:EB7"/>
    <mergeCell ref="EC5:EC7"/>
    <mergeCell ref="ED5:ED7"/>
    <mergeCell ref="EE5:EE7"/>
    <mergeCell ref="EF5:EF7"/>
    <mergeCell ref="EG5:EG7"/>
    <mergeCell ref="EH5:EH7"/>
    <mergeCell ref="EI5:EI7"/>
    <mergeCell ref="EJ5:EJ7"/>
    <mergeCell ref="EL5:EL7"/>
    <mergeCell ref="EM5:EM7"/>
    <mergeCell ref="EN5:EN7"/>
    <mergeCell ref="EO5:EO7"/>
    <mergeCell ref="EP5:EP7"/>
  </mergeCells>
  <dataValidations count="1">
    <dataValidation type="list" allowBlank="1" showInputMessage="1" showErrorMessage="1" sqref="B166:B171 B8:B19">
      <formula1>$C$1:$C$3</formula1>
    </dataValidation>
  </dataValidation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showInputMessage="1" showErrorMessage="1">
          <x14:formula1>
            <xm:f>Apoio!$H$4:$H$7</xm:f>
          </x14:formula1>
          <xm:sqref>B166:B318 B32:B156 B158 B8:B30 DY8:DY162 DK8:DK162 CW8:CW162 CI8:CI162 BG8:BG162 AS8:AS162 AE8:AE162 EM8:EM162 BU8:BU162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F29"/>
  <sheetViews>
    <sheetView showGridLines="0" zoomScale="80" zoomScaleNormal="80" workbookViewId="0">
      <selection activeCell="D6" sqref="D6"/>
    </sheetView>
  </sheetViews>
  <sheetFormatPr defaultColWidth="8.85546875" defaultRowHeight="15" x14ac:dyDescent="0.25"/>
  <cols>
    <col min="1" max="1" width="31.42578125" customWidth="1"/>
    <col min="2" max="2" width="20.7109375" customWidth="1"/>
    <col min="3" max="3" width="20.28515625" bestFit="1" customWidth="1"/>
    <col min="4" max="4" width="20.7109375" customWidth="1"/>
    <col min="5" max="9" width="20.28515625" customWidth="1"/>
    <col min="10" max="10" width="20" customWidth="1"/>
    <col min="11" max="11" width="20.28515625" bestFit="1" customWidth="1"/>
    <col min="12" max="12" width="21.28515625" bestFit="1" customWidth="1"/>
    <col min="13" max="13" width="21.42578125" bestFit="1" customWidth="1"/>
  </cols>
  <sheetData>
    <row r="1" spans="1:32" ht="33" customHeight="1" thickBot="1" x14ac:dyDescent="0.3">
      <c r="A1" s="260" t="s">
        <v>305</v>
      </c>
      <c r="B1" s="258"/>
      <c r="C1" s="258"/>
      <c r="D1" s="258"/>
      <c r="F1" s="259"/>
      <c r="G1" s="259"/>
      <c r="H1" s="259"/>
      <c r="I1" s="259"/>
      <c r="J1" s="259"/>
      <c r="K1" s="259"/>
      <c r="L1" s="259"/>
      <c r="M1" s="259"/>
      <c r="N1" s="16"/>
      <c r="O1" s="16"/>
      <c r="P1" s="16"/>
      <c r="Q1" s="16"/>
      <c r="R1" s="16"/>
      <c r="S1" s="16"/>
      <c r="T1" s="16"/>
      <c r="U1" s="16"/>
      <c r="V1" s="16"/>
      <c r="W1" s="16"/>
      <c r="X1" s="16"/>
      <c r="Y1" s="16"/>
      <c r="Z1" s="16"/>
      <c r="AA1" s="16"/>
      <c r="AB1" s="16"/>
      <c r="AC1" s="16"/>
      <c r="AD1" s="16"/>
      <c r="AE1" s="16"/>
      <c r="AF1" s="16"/>
    </row>
    <row r="2" spans="1:32" ht="15" customHeight="1" x14ac:dyDescent="0.25">
      <c r="A2" s="389" t="s">
        <v>69</v>
      </c>
      <c r="B2" s="36"/>
      <c r="C2" s="383">
        <f>Pressupostos!B1</f>
        <v>2017</v>
      </c>
      <c r="D2" s="383">
        <f>C2+1</f>
        <v>2018</v>
      </c>
      <c r="E2" s="383">
        <f>D2+1</f>
        <v>2019</v>
      </c>
      <c r="F2" s="383">
        <f t="shared" ref="F2:H2" si="0">E2+1</f>
        <v>2020</v>
      </c>
      <c r="G2" s="383">
        <f t="shared" si="0"/>
        <v>2021</v>
      </c>
      <c r="H2" s="383">
        <f t="shared" si="0"/>
        <v>2022</v>
      </c>
      <c r="I2" s="383">
        <f t="shared" ref="I2:L2" si="1">H2+1</f>
        <v>2023</v>
      </c>
      <c r="J2" s="383">
        <f t="shared" si="1"/>
        <v>2024</v>
      </c>
      <c r="K2" s="383">
        <f t="shared" si="1"/>
        <v>2025</v>
      </c>
      <c r="L2" s="383">
        <f t="shared" si="1"/>
        <v>2026</v>
      </c>
      <c r="M2" s="395" t="s">
        <v>93</v>
      </c>
    </row>
    <row r="3" spans="1:32" ht="15" customHeight="1" x14ac:dyDescent="0.25">
      <c r="A3" s="406"/>
      <c r="B3" s="188" t="s">
        <v>155</v>
      </c>
      <c r="C3" s="384"/>
      <c r="D3" s="384"/>
      <c r="E3" s="384"/>
      <c r="F3" s="384"/>
      <c r="G3" s="384"/>
      <c r="H3" s="384"/>
      <c r="I3" s="384"/>
      <c r="J3" s="384"/>
      <c r="K3" s="384"/>
      <c r="L3" s="384"/>
      <c r="M3" s="396"/>
      <c r="N3" t="s">
        <v>125</v>
      </c>
    </row>
    <row r="4" spans="1:32" ht="15" customHeight="1" thickBot="1" x14ac:dyDescent="0.3">
      <c r="A4" s="407"/>
      <c r="B4" s="162" t="s">
        <v>156</v>
      </c>
      <c r="C4" s="385"/>
      <c r="D4" s="385"/>
      <c r="E4" s="385"/>
      <c r="F4" s="385"/>
      <c r="G4" s="385"/>
      <c r="H4" s="385"/>
      <c r="I4" s="385"/>
      <c r="J4" s="385"/>
      <c r="K4" s="385"/>
      <c r="L4" s="385"/>
      <c r="M4" s="397"/>
    </row>
    <row r="5" spans="1:32" s="42" customFormat="1" x14ac:dyDescent="0.25">
      <c r="A5" s="40" t="s">
        <v>157</v>
      </c>
      <c r="B5" s="215"/>
      <c r="C5" s="206"/>
      <c r="D5" s="215"/>
      <c r="E5" s="215"/>
      <c r="F5" s="215"/>
      <c r="G5" s="215"/>
      <c r="H5" s="215"/>
      <c r="I5" s="215"/>
      <c r="J5" s="215"/>
      <c r="K5" s="215"/>
      <c r="L5" s="215"/>
      <c r="M5" s="216"/>
      <c r="N5" s="257" t="s">
        <v>304</v>
      </c>
    </row>
    <row r="6" spans="1:32" x14ac:dyDescent="0.25">
      <c r="A6" s="23" t="s">
        <v>159</v>
      </c>
      <c r="B6" s="26" t="s">
        <v>14</v>
      </c>
      <c r="C6" s="203">
        <v>155699.04999999999</v>
      </c>
      <c r="D6" s="175">
        <f>C6*(1+Pressupostos!$B$16)</f>
        <v>160370.0215</v>
      </c>
      <c r="E6" s="175">
        <f>D6*(1+Pressupostos!$B$17)</f>
        <v>163577.42193000001</v>
      </c>
      <c r="F6" s="52">
        <f>E6*(1+Pressupostos!$B$18)</f>
        <v>166848.97036860001</v>
      </c>
      <c r="G6" s="52">
        <f>F6*(1+Pressupostos!$B$19)</f>
        <v>170185.94977597203</v>
      </c>
      <c r="H6" s="52">
        <f>G6*(1+Pressupostos!$B$20)</f>
        <v>175291.5282692512</v>
      </c>
      <c r="I6" s="52">
        <f>H6*(1+Pressupostos!$B$21)</f>
        <v>180550.27411732875</v>
      </c>
      <c r="J6" s="52">
        <f>I6*(1+Pressupostos!$B$22)</f>
        <v>184161.27959967533</v>
      </c>
      <c r="K6" s="52">
        <f>J6*(1+Pressupostos!$B$23)</f>
        <v>187844.50519166884</v>
      </c>
      <c r="L6" s="52">
        <f>K6*(1+Pressupostos!$B$24)</f>
        <v>193479.84034741891</v>
      </c>
      <c r="M6" s="163">
        <f>SUM(C6:L6)</f>
        <v>1738008.8410999151</v>
      </c>
      <c r="N6" s="255" t="s">
        <v>6</v>
      </c>
    </row>
    <row r="7" spans="1:32" x14ac:dyDescent="0.25">
      <c r="A7" s="23" t="s">
        <v>160</v>
      </c>
      <c r="B7" s="26" t="s">
        <v>14</v>
      </c>
      <c r="C7" s="203">
        <v>155699.04999999999</v>
      </c>
      <c r="D7" s="175">
        <f>C7*(1+Pressupostos!$B$16)</f>
        <v>160370.0215</v>
      </c>
      <c r="E7" s="175">
        <f>D7*(1+Pressupostos!$B$17)</f>
        <v>163577.42193000001</v>
      </c>
      <c r="F7" s="52">
        <f>E7*(1+Pressupostos!$B$18)</f>
        <v>166848.97036860001</v>
      </c>
      <c r="G7" s="52">
        <f>F7*(1+Pressupostos!$B$19)</f>
        <v>170185.94977597203</v>
      </c>
      <c r="H7" s="52">
        <f>G7*(1+Pressupostos!$B$20)</f>
        <v>175291.5282692512</v>
      </c>
      <c r="I7" s="52">
        <f>H7*(1+Pressupostos!$B$21)</f>
        <v>180550.27411732875</v>
      </c>
      <c r="J7" s="52">
        <f>I7*(1+Pressupostos!$B$22)</f>
        <v>184161.27959967533</v>
      </c>
      <c r="K7" s="52">
        <f>J7*(1+Pressupostos!$B$23)</f>
        <v>187844.50519166884</v>
      </c>
      <c r="L7" s="52">
        <f>K7*(1+Pressupostos!$B$24)</f>
        <v>193479.84034741891</v>
      </c>
      <c r="M7" s="163">
        <f>SUM(C7:L7)</f>
        <v>1738008.8410999151</v>
      </c>
      <c r="N7" s="257" t="s">
        <v>14</v>
      </c>
    </row>
    <row r="8" spans="1:32" s="42" customFormat="1" x14ac:dyDescent="0.25">
      <c r="A8" s="40" t="s">
        <v>158</v>
      </c>
      <c r="B8" s="256"/>
      <c r="C8" s="206"/>
      <c r="D8" s="215"/>
      <c r="E8" s="215"/>
      <c r="F8" s="215"/>
      <c r="G8" s="215"/>
      <c r="H8" s="215"/>
      <c r="I8" s="215"/>
      <c r="J8" s="215"/>
      <c r="K8" s="215"/>
      <c r="L8" s="215"/>
      <c r="M8" s="216"/>
    </row>
    <row r="9" spans="1:32" x14ac:dyDescent="0.25">
      <c r="A9" s="23" t="s">
        <v>161</v>
      </c>
      <c r="B9" s="26" t="s">
        <v>304</v>
      </c>
      <c r="C9" s="203">
        <v>1687500</v>
      </c>
      <c r="D9" s="175">
        <f>C9*(1+Pressupostos!$B$16)</f>
        <v>1738125</v>
      </c>
      <c r="E9" s="175">
        <f>D9*(1+Pressupostos!$B$17)</f>
        <v>1772887.5</v>
      </c>
      <c r="F9" s="52">
        <f>E9*(1+Pressupostos!$B$18)</f>
        <v>1808345.25</v>
      </c>
      <c r="G9" s="52">
        <f>F9*(1+Pressupostos!$B$19)</f>
        <v>1844512.155</v>
      </c>
      <c r="H9" s="52">
        <f>G9*(1+Pressupostos!$B$20)</f>
        <v>1899847.5196500001</v>
      </c>
      <c r="I9" s="52">
        <f>H9*(1+Pressupostos!$B$21)</f>
        <v>1956842.9452395001</v>
      </c>
      <c r="J9" s="52">
        <f>I9*(1+Pressupostos!$B$22)</f>
        <v>1995979.8041442903</v>
      </c>
      <c r="K9" s="52">
        <f>J9*(1+Pressupostos!$B$23)</f>
        <v>2035899.400227176</v>
      </c>
      <c r="L9" s="52">
        <f>K9*(1+Pressupostos!$B$24)</f>
        <v>2096976.3822339913</v>
      </c>
      <c r="M9" s="163">
        <f t="shared" ref="M9:M22" si="2">SUM(C9:L9)</f>
        <v>18836915.956494953</v>
      </c>
    </row>
    <row r="10" spans="1:32" x14ac:dyDescent="0.25">
      <c r="A10" s="23" t="s">
        <v>71</v>
      </c>
      <c r="B10" s="26" t="s">
        <v>304</v>
      </c>
      <c r="C10" s="203">
        <v>917045.45</v>
      </c>
      <c r="D10" s="175">
        <f>C10*(1+Pressupostos!$B$16)</f>
        <v>944556.81349999993</v>
      </c>
      <c r="E10" s="175">
        <f>D10*(1+Pressupostos!$B$17)</f>
        <v>963447.94976999995</v>
      </c>
      <c r="F10" s="52">
        <f>E10*(1+Pressupostos!$B$18)</f>
        <v>982716.90876539994</v>
      </c>
      <c r="G10" s="52">
        <f>F10*(1+Pressupostos!$B$19)</f>
        <v>1002371.2469407079</v>
      </c>
      <c r="H10" s="52">
        <f>G10*(1+Pressupostos!$B$20)</f>
        <v>1032442.3843489292</v>
      </c>
      <c r="I10" s="52">
        <f>H10*(1+Pressupostos!$B$21)</f>
        <v>1063415.6558793972</v>
      </c>
      <c r="J10" s="52">
        <f>I10*(1+Pressupostos!$B$22)</f>
        <v>1084683.9689969851</v>
      </c>
      <c r="K10" s="52">
        <f>J10*(1+Pressupostos!$B$23)</f>
        <v>1106377.6483769249</v>
      </c>
      <c r="L10" s="52">
        <f>K10*(1+Pressupostos!$B$24)</f>
        <v>1139568.9778282328</v>
      </c>
      <c r="M10" s="163">
        <f t="shared" si="2"/>
        <v>10236627.004406577</v>
      </c>
    </row>
    <row r="11" spans="1:32" s="42" customFormat="1" x14ac:dyDescent="0.25">
      <c r="A11" s="40" t="s">
        <v>166</v>
      </c>
      <c r="B11" s="256"/>
      <c r="C11" s="206"/>
      <c r="D11" s="215"/>
      <c r="E11" s="215"/>
      <c r="F11" s="215"/>
      <c r="G11" s="215"/>
      <c r="H11" s="215"/>
      <c r="I11" s="215"/>
      <c r="J11" s="215"/>
      <c r="K11" s="215"/>
      <c r="L11" s="215"/>
      <c r="M11" s="216"/>
    </row>
    <row r="12" spans="1:32" x14ac:dyDescent="0.25">
      <c r="A12" s="23" t="s">
        <v>276</v>
      </c>
      <c r="B12" s="26" t="s">
        <v>6</v>
      </c>
      <c r="C12" s="203">
        <v>0</v>
      </c>
      <c r="D12" s="175">
        <f>C12*(1+Pressupostos!$B$16)</f>
        <v>0</v>
      </c>
      <c r="E12" s="175">
        <f>D12*(1+Pressupostos!$B$17)</f>
        <v>0</v>
      </c>
      <c r="F12" s="52">
        <f>E12*(1+Pressupostos!$B$18)</f>
        <v>0</v>
      </c>
      <c r="G12" s="52">
        <f>F12*(1+Pressupostos!$B$19)</f>
        <v>0</v>
      </c>
      <c r="H12" s="52">
        <f>G12*(1+Pressupostos!$B$20)</f>
        <v>0</v>
      </c>
      <c r="I12" s="52">
        <f>H12*(1+Pressupostos!$B$21)</f>
        <v>0</v>
      </c>
      <c r="J12" s="52">
        <f>I12*(1+Pressupostos!$B$22)</f>
        <v>0</v>
      </c>
      <c r="K12" s="52">
        <f>J12*(1+Pressupostos!$B$23)</f>
        <v>0</v>
      </c>
      <c r="L12" s="52">
        <f>K12*(1+Pressupostos!$B$24)</f>
        <v>0</v>
      </c>
      <c r="M12" s="163">
        <f t="shared" si="2"/>
        <v>0</v>
      </c>
    </row>
    <row r="13" spans="1:32" s="42" customFormat="1" x14ac:dyDescent="0.25">
      <c r="A13" s="40" t="s">
        <v>167</v>
      </c>
      <c r="B13" s="256"/>
      <c r="C13" s="206"/>
      <c r="D13" s="215"/>
      <c r="E13" s="215"/>
      <c r="F13" s="215"/>
      <c r="G13" s="215"/>
      <c r="H13" s="215"/>
      <c r="I13" s="215"/>
      <c r="J13" s="215"/>
      <c r="K13" s="215"/>
      <c r="L13" s="215"/>
      <c r="M13" s="216"/>
    </row>
    <row r="14" spans="1:32" x14ac:dyDescent="0.25">
      <c r="A14" s="23" t="s">
        <v>168</v>
      </c>
      <c r="B14" s="26" t="s">
        <v>14</v>
      </c>
      <c r="C14" s="203">
        <f>'[9]BUDGET Supports'!$I$60</f>
        <v>18000000</v>
      </c>
      <c r="D14" s="175">
        <f>C14*(1+Pressupostos!$B$16)</f>
        <v>18540000</v>
      </c>
      <c r="E14" s="175">
        <f>D14*(1+Pressupostos!$B$17)</f>
        <v>18910800</v>
      </c>
      <c r="F14" s="52">
        <f>E14*(1+Pressupostos!$B$18)</f>
        <v>19289016</v>
      </c>
      <c r="G14" s="52">
        <f>F14*(1+Pressupostos!$B$19)</f>
        <v>19674796.32</v>
      </c>
      <c r="H14" s="52">
        <f>G14*(1+Pressupostos!$B$20)</f>
        <v>20265040.209600002</v>
      </c>
      <c r="I14" s="52">
        <f>H14*(1+Pressupostos!$B$21)</f>
        <v>20872991.415888004</v>
      </c>
      <c r="J14" s="52">
        <f>I14*(1+Pressupostos!$B$22)</f>
        <v>21290451.244205765</v>
      </c>
      <c r="K14" s="52">
        <f>J14*(1+Pressupostos!$B$23)</f>
        <v>21716260.269089881</v>
      </c>
      <c r="L14" s="52">
        <f>K14*(1+Pressupostos!$B$24)</f>
        <v>22367748.077162579</v>
      </c>
      <c r="M14" s="163">
        <f t="shared" si="2"/>
        <v>200927103.53594625</v>
      </c>
    </row>
    <row r="15" spans="1:32" x14ac:dyDescent="0.25">
      <c r="A15" s="23" t="s">
        <v>162</v>
      </c>
      <c r="B15" s="26" t="s">
        <v>14</v>
      </c>
      <c r="C15" s="203">
        <v>104881.4</v>
      </c>
      <c r="D15" s="175">
        <f>C15*(1+Pressupostos!$B$16)</f>
        <v>108027.84199999999</v>
      </c>
      <c r="E15" s="175">
        <f>D15*(1+Pressupostos!$B$17)</f>
        <v>110188.39883999999</v>
      </c>
      <c r="F15" s="52">
        <f>E15*(1+Pressupostos!$B$18)</f>
        <v>112392.1668168</v>
      </c>
      <c r="G15" s="52">
        <f>F15*(1+Pressupostos!$B$19)</f>
        <v>114640.01015313601</v>
      </c>
      <c r="H15" s="52">
        <f>G15*(1+Pressupostos!$B$20)</f>
        <v>118079.21045773009</v>
      </c>
      <c r="I15" s="52">
        <f>H15*(1+Pressupostos!$B$21)</f>
        <v>121621.586771462</v>
      </c>
      <c r="J15" s="52">
        <f>I15*(1+Pressupostos!$B$22)</f>
        <v>124054.01850689124</v>
      </c>
      <c r="K15" s="52">
        <f>J15*(1+Pressupostos!$B$23)</f>
        <v>126535.09887702907</v>
      </c>
      <c r="L15" s="52">
        <f>K15*(1+Pressupostos!$B$24)</f>
        <v>130331.15184333995</v>
      </c>
      <c r="M15" s="163">
        <f>SUM(C15:L15)</f>
        <v>1170750.8842663884</v>
      </c>
    </row>
    <row r="16" spans="1:32" x14ac:dyDescent="0.25">
      <c r="A16" s="23" t="s">
        <v>163</v>
      </c>
      <c r="B16" s="26" t="s">
        <v>14</v>
      </c>
      <c r="C16" s="203">
        <v>104881.4</v>
      </c>
      <c r="D16" s="175">
        <f>C16*(1+Pressupostos!$B$16)</f>
        <v>108027.84199999999</v>
      </c>
      <c r="E16" s="175">
        <f>D16*(1+Pressupostos!$B$17)</f>
        <v>110188.39883999999</v>
      </c>
      <c r="F16" s="52">
        <f>E16*(1+Pressupostos!$B$18)</f>
        <v>112392.1668168</v>
      </c>
      <c r="G16" s="52">
        <f>F16*(1+Pressupostos!$B$19)</f>
        <v>114640.01015313601</v>
      </c>
      <c r="H16" s="52">
        <f>G16*(1+Pressupostos!$B$20)</f>
        <v>118079.21045773009</v>
      </c>
      <c r="I16" s="52">
        <f>H16*(1+Pressupostos!$B$21)</f>
        <v>121621.586771462</v>
      </c>
      <c r="J16" s="52">
        <f>I16*(1+Pressupostos!$B$22)</f>
        <v>124054.01850689124</v>
      </c>
      <c r="K16" s="52">
        <f>J16*(1+Pressupostos!$B$23)</f>
        <v>126535.09887702907</v>
      </c>
      <c r="L16" s="52">
        <f>K16*(1+Pressupostos!$B$24)</f>
        <v>130331.15184333995</v>
      </c>
      <c r="M16" s="163">
        <f>SUM(C16:L16)</f>
        <v>1170750.8842663884</v>
      </c>
    </row>
    <row r="17" spans="1:13" s="2" customFormat="1" x14ac:dyDescent="0.25">
      <c r="A17" s="23" t="s">
        <v>164</v>
      </c>
      <c r="B17" s="26" t="s">
        <v>14</v>
      </c>
      <c r="C17" s="203">
        <v>104881.4</v>
      </c>
      <c r="D17" s="175">
        <f>C17*(1+Pressupostos!$B$16)</f>
        <v>108027.84199999999</v>
      </c>
      <c r="E17" s="175">
        <f>D17*(1+Pressupostos!$B$17)</f>
        <v>110188.39883999999</v>
      </c>
      <c r="F17" s="52">
        <f>E17*(1+Pressupostos!$B$18)</f>
        <v>112392.1668168</v>
      </c>
      <c r="G17" s="52">
        <f>F17*(1+Pressupostos!$B$19)</f>
        <v>114640.01015313601</v>
      </c>
      <c r="H17" s="52">
        <f>G17*(1+Pressupostos!$B$20)</f>
        <v>118079.21045773009</v>
      </c>
      <c r="I17" s="52">
        <f>H17*(1+Pressupostos!$B$21)</f>
        <v>121621.586771462</v>
      </c>
      <c r="J17" s="52">
        <f>I17*(1+Pressupostos!$B$22)</f>
        <v>124054.01850689124</v>
      </c>
      <c r="K17" s="52">
        <f>J17*(1+Pressupostos!$B$23)</f>
        <v>126535.09887702907</v>
      </c>
      <c r="L17" s="52">
        <f>K17*(1+Pressupostos!$B$24)</f>
        <v>130331.15184333995</v>
      </c>
      <c r="M17" s="163">
        <f>SUM(C17:L17)</f>
        <v>1170750.8842663884</v>
      </c>
    </row>
    <row r="18" spans="1:13" x14ac:dyDescent="0.25">
      <c r="A18" s="23" t="s">
        <v>165</v>
      </c>
      <c r="B18" s="26" t="s">
        <v>14</v>
      </c>
      <c r="C18" s="203">
        <v>104881.4</v>
      </c>
      <c r="D18" s="175">
        <f>C18*(1+Pressupostos!$B$16)</f>
        <v>108027.84199999999</v>
      </c>
      <c r="E18" s="175">
        <f>D18*(1+Pressupostos!$B$17)</f>
        <v>110188.39883999999</v>
      </c>
      <c r="F18" s="52">
        <f>E18*(1+Pressupostos!$B$18)</f>
        <v>112392.1668168</v>
      </c>
      <c r="G18" s="52">
        <f>F18*(1+Pressupostos!$B$19)</f>
        <v>114640.01015313601</v>
      </c>
      <c r="H18" s="52">
        <f>G18*(1+Pressupostos!$B$20)</f>
        <v>118079.21045773009</v>
      </c>
      <c r="I18" s="52">
        <f>H18*(1+Pressupostos!$B$21)</f>
        <v>121621.586771462</v>
      </c>
      <c r="J18" s="52">
        <f>I18*(1+Pressupostos!$B$22)</f>
        <v>124054.01850689124</v>
      </c>
      <c r="K18" s="52">
        <f>J18*(1+Pressupostos!$B$23)</f>
        <v>126535.09887702907</v>
      </c>
      <c r="L18" s="52">
        <f>K18*(1+Pressupostos!$B$24)</f>
        <v>130331.15184333995</v>
      </c>
      <c r="M18" s="163">
        <f>SUM(C18:L18)</f>
        <v>1170750.8842663884</v>
      </c>
    </row>
    <row r="19" spans="1:13" s="42" customFormat="1" x14ac:dyDescent="0.25">
      <c r="A19" s="40" t="s">
        <v>169</v>
      </c>
      <c r="B19" s="256"/>
      <c r="C19" s="206"/>
      <c r="D19" s="215"/>
      <c r="E19" s="215"/>
      <c r="F19" s="215"/>
      <c r="G19" s="215"/>
      <c r="H19" s="215"/>
      <c r="I19" s="215"/>
      <c r="J19" s="215"/>
      <c r="K19" s="215"/>
      <c r="L19" s="215"/>
      <c r="M19" s="216"/>
    </row>
    <row r="20" spans="1:13" x14ac:dyDescent="0.25">
      <c r="A20" s="23" t="s">
        <v>170</v>
      </c>
      <c r="B20" s="26" t="s">
        <v>304</v>
      </c>
      <c r="C20" s="203">
        <v>37500000</v>
      </c>
      <c r="D20" s="175">
        <f>C20*(1+Pressupostos!$B$16)</f>
        <v>38625000</v>
      </c>
      <c r="E20" s="175">
        <f>D20*(1+Pressupostos!$B$17)</f>
        <v>39397500</v>
      </c>
      <c r="F20" s="52">
        <f>E20*(1+Pressupostos!$B$18)</f>
        <v>40185450</v>
      </c>
      <c r="G20" s="52">
        <f>F20*(1+Pressupostos!$B$19)</f>
        <v>40989159</v>
      </c>
      <c r="H20" s="52">
        <f>G20*(1+Pressupostos!$B$20)</f>
        <v>42218833.770000003</v>
      </c>
      <c r="I20" s="52">
        <f>H20*(1+Pressupostos!$B$21)</f>
        <v>43485398.783100002</v>
      </c>
      <c r="J20" s="52">
        <f>I20*(1+Pressupostos!$B$22)</f>
        <v>44355106.758762002</v>
      </c>
      <c r="K20" s="52">
        <f>J20*(1+Pressupostos!$B$23)</f>
        <v>45242208.893937245</v>
      </c>
      <c r="L20" s="52">
        <f>K20*(1+Pressupostos!$B$24)</f>
        <v>46599475.160755366</v>
      </c>
      <c r="M20" s="163">
        <f t="shared" si="2"/>
        <v>418598132.36655462</v>
      </c>
    </row>
    <row r="21" spans="1:13" s="42" customFormat="1" x14ac:dyDescent="0.25">
      <c r="A21" s="40" t="s">
        <v>171</v>
      </c>
      <c r="B21" s="256"/>
      <c r="C21" s="206"/>
      <c r="D21" s="215"/>
      <c r="E21" s="215"/>
      <c r="F21" s="215"/>
      <c r="G21" s="215"/>
      <c r="H21" s="215"/>
      <c r="I21" s="215"/>
      <c r="J21" s="215"/>
      <c r="K21" s="215"/>
      <c r="L21" s="215"/>
      <c r="M21" s="216"/>
    </row>
    <row r="22" spans="1:13" x14ac:dyDescent="0.25">
      <c r="A22" s="23" t="s">
        <v>172</v>
      </c>
      <c r="B22" s="26" t="s">
        <v>6</v>
      </c>
      <c r="C22" s="203">
        <v>30000000</v>
      </c>
      <c r="D22" s="175">
        <v>67500000</v>
      </c>
      <c r="E22" s="175"/>
      <c r="F22" s="52"/>
      <c r="G22" s="52"/>
      <c r="H22" s="52"/>
      <c r="I22" s="52"/>
      <c r="J22" s="52"/>
      <c r="K22" s="52"/>
      <c r="L22" s="52"/>
      <c r="M22" s="163">
        <f t="shared" si="2"/>
        <v>97500000</v>
      </c>
    </row>
    <row r="23" spans="1:13" ht="15.75" thickBot="1" x14ac:dyDescent="0.3">
      <c r="A23" s="164" t="s">
        <v>68</v>
      </c>
      <c r="B23" s="165"/>
      <c r="C23" s="166">
        <f t="shared" ref="C23:L23" si="3">SUM(C5:C22)</f>
        <v>88835469.149999991</v>
      </c>
      <c r="D23" s="166">
        <f t="shared" si="3"/>
        <v>128100533.2245</v>
      </c>
      <c r="E23" s="166">
        <f t="shared" si="3"/>
        <v>61812543.88899</v>
      </c>
      <c r="F23" s="166">
        <f t="shared" si="3"/>
        <v>63048794.766769804</v>
      </c>
      <c r="G23" s="166">
        <f t="shared" si="3"/>
        <v>64309770.662105203</v>
      </c>
      <c r="H23" s="166">
        <f t="shared" si="3"/>
        <v>66239063.781968363</v>
      </c>
      <c r="I23" s="166">
        <f t="shared" si="3"/>
        <v>68226235.695427418</v>
      </c>
      <c r="J23" s="166">
        <f t="shared" si="3"/>
        <v>69590760.409335971</v>
      </c>
      <c r="K23" s="166">
        <f t="shared" si="3"/>
        <v>70982575.617522672</v>
      </c>
      <c r="L23" s="166">
        <f t="shared" si="3"/>
        <v>73112052.886048362</v>
      </c>
      <c r="M23" s="167"/>
    </row>
    <row r="28" spans="1:13" x14ac:dyDescent="0.25">
      <c r="C28" s="34"/>
    </row>
    <row r="29" spans="1:13" x14ac:dyDescent="0.25">
      <c r="C29" s="34"/>
    </row>
  </sheetData>
  <mergeCells count="12">
    <mergeCell ref="A2:A4"/>
    <mergeCell ref="C2:C4"/>
    <mergeCell ref="D2:D4"/>
    <mergeCell ref="L2:L4"/>
    <mergeCell ref="M2:M4"/>
    <mergeCell ref="F2:F4"/>
    <mergeCell ref="G2:G4"/>
    <mergeCell ref="H2:H4"/>
    <mergeCell ref="I2:I4"/>
    <mergeCell ref="J2:J4"/>
    <mergeCell ref="K2:K4"/>
    <mergeCell ref="E2:E4"/>
  </mergeCells>
  <dataValidations count="1">
    <dataValidation type="list" allowBlank="1" showInputMessage="1" showErrorMessage="1" sqref="B6:B22">
      <formula1>$N$5:$N$7</formula1>
    </dataValidation>
  </dataValidation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showInputMessage="1" showErrorMessage="1">
          <x14:formula1>
            <xm:f>Apoio!$H$4:$H$6</xm:f>
          </x14:formula1>
          <xm:sqref>B5:B22</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B1:AG13"/>
  <sheetViews>
    <sheetView showGridLines="0" zoomScale="80" zoomScaleNormal="80" workbookViewId="0">
      <selection activeCell="E3" sqref="E3"/>
    </sheetView>
  </sheetViews>
  <sheetFormatPr defaultColWidth="8.85546875" defaultRowHeight="15" x14ac:dyDescent="0.25"/>
  <cols>
    <col min="2" max="2" width="19.7109375" customWidth="1"/>
    <col min="3" max="3" width="19.7109375" hidden="1" customWidth="1"/>
    <col min="4" max="4" width="19.7109375" customWidth="1"/>
    <col min="5" max="5" width="20.5703125" bestFit="1" customWidth="1"/>
    <col min="6" max="6" width="20.140625" bestFit="1" customWidth="1"/>
    <col min="7" max="7" width="20" bestFit="1" customWidth="1"/>
    <col min="8" max="14" width="18.28515625" bestFit="1" customWidth="1"/>
  </cols>
  <sheetData>
    <row r="1" spans="2:33" ht="19.5" thickBot="1" x14ac:dyDescent="0.3">
      <c r="E1" s="72"/>
      <c r="F1" s="408"/>
      <c r="G1" s="408"/>
      <c r="H1" s="408"/>
      <c r="I1" s="408"/>
      <c r="J1" s="408"/>
      <c r="K1" s="408"/>
      <c r="L1" s="408"/>
      <c r="M1" s="408"/>
      <c r="N1" s="408"/>
      <c r="O1" s="70"/>
      <c r="P1" s="16"/>
      <c r="Q1" s="16"/>
      <c r="R1" s="16"/>
      <c r="S1" s="16"/>
      <c r="T1" s="16"/>
      <c r="U1" s="16"/>
      <c r="V1" s="16"/>
      <c r="W1" s="16"/>
      <c r="X1" s="16"/>
      <c r="Y1" s="16"/>
      <c r="Z1" s="16"/>
      <c r="AA1" s="16"/>
      <c r="AB1" s="16"/>
      <c r="AC1" s="16"/>
      <c r="AD1" s="16"/>
      <c r="AE1" s="16"/>
      <c r="AF1" s="16"/>
      <c r="AG1" s="16"/>
    </row>
    <row r="2" spans="2:33" ht="15" customHeight="1" thickBot="1" x14ac:dyDescent="0.3">
      <c r="B2" s="189" t="s">
        <v>152</v>
      </c>
      <c r="C2" s="176" t="s">
        <v>153</v>
      </c>
      <c r="D2" s="176" t="s">
        <v>35</v>
      </c>
      <c r="E2" s="176">
        <f>Pressupostos!$B$1</f>
        <v>2017</v>
      </c>
      <c r="F2" s="176">
        <f>E2+1</f>
        <v>2018</v>
      </c>
      <c r="G2" s="176">
        <f t="shared" ref="G2:N2" si="0">F2+1</f>
        <v>2019</v>
      </c>
      <c r="H2" s="176">
        <f t="shared" si="0"/>
        <v>2020</v>
      </c>
      <c r="I2" s="176">
        <f t="shared" si="0"/>
        <v>2021</v>
      </c>
      <c r="J2" s="176">
        <f>I2+1</f>
        <v>2022</v>
      </c>
      <c r="K2" s="176">
        <f t="shared" si="0"/>
        <v>2023</v>
      </c>
      <c r="L2" s="176">
        <f t="shared" si="0"/>
        <v>2024</v>
      </c>
      <c r="M2" s="176">
        <f t="shared" si="0"/>
        <v>2025</v>
      </c>
      <c r="N2" s="177">
        <f t="shared" si="0"/>
        <v>2026</v>
      </c>
      <c r="O2" s="71"/>
    </row>
    <row r="3" spans="2:33" x14ac:dyDescent="0.25">
      <c r="B3" s="179" t="s">
        <v>14</v>
      </c>
      <c r="C3" s="180"/>
      <c r="D3" s="185">
        <v>1</v>
      </c>
      <c r="E3" s="208">
        <f ca="1">SUMIF('Detalhe Doadores'!$B$8:C318,'Resumo Doadores'!$B$3,'Detalhe Doadores'!C8:C318)</f>
        <v>9006272.5</v>
      </c>
      <c r="F3" s="208">
        <f ca="1">SUMIF('Detalhe Doadores'!$B$8:D318,'Resumo Doadores'!$B$3,'Detalhe Doadores'!D8:D318)</f>
        <v>9295000</v>
      </c>
      <c r="G3" s="208">
        <f ca="1">SUMIF('Detalhe Doadores'!B$8:E$318,'Resumo Doadores'!B3,'Detalhe Doadores'!$E$8:$E$318)</f>
        <v>9320500</v>
      </c>
      <c r="H3" s="208">
        <f ca="1">SUMIF('Detalhe Doadores'!$B$8:F318,'Resumo Doadores'!$B$3,'Detalhe Doadores'!F8:F318)</f>
        <v>0</v>
      </c>
      <c r="I3" s="208">
        <f ca="1">SUMIF('Detalhe Doadores'!$B$8:G318,'Resumo Doadores'!$B$3,'Detalhe Doadores'!G8:G318)</f>
        <v>0</v>
      </c>
      <c r="J3" s="208">
        <f ca="1">SUMIF('Detalhe Doadores'!$B$8:H318,'Resumo Doadores'!$B$3,'Detalhe Doadores'!H8:H318)</f>
        <v>0</v>
      </c>
      <c r="K3" s="208">
        <f ca="1">SUMIF('Detalhe Doadores'!$B$8:I318,'Resumo Doadores'!$B$3,'Detalhe Doadores'!I8:I318)</f>
        <v>0</v>
      </c>
      <c r="L3" s="208">
        <f ca="1">SUMIF('Detalhe Doadores'!$B$8:J318,'Resumo Doadores'!$B$3,'Detalhe Doadores'!J8:J318)</f>
        <v>0</v>
      </c>
      <c r="M3" s="208">
        <f ca="1">SUMIF('Detalhe Doadores'!$B$8:K318,'Resumo Doadores'!$B$3,'Detalhe Doadores'!K8:K318)</f>
        <v>0</v>
      </c>
      <c r="N3" s="209">
        <f ca="1">SUMIF('Detalhe Doadores'!$B$8:L318,'Resumo Doadores'!$B$3,'Detalhe Doadores'!L8:L318)</f>
        <v>0</v>
      </c>
      <c r="O3" s="19"/>
    </row>
    <row r="4" spans="2:33" x14ac:dyDescent="0.25">
      <c r="B4" s="181" t="s">
        <v>18</v>
      </c>
      <c r="C4" s="182"/>
      <c r="D4" s="186">
        <v>1</v>
      </c>
      <c r="E4" s="210">
        <f ca="1">SUMIF('Detalhe Doadores'!B8:C318,'Resumo Doadores'!$B$4,'Detalhe Doadores'!C8:C318)</f>
        <v>8405903</v>
      </c>
      <c r="F4" s="210">
        <f ca="1">SUMIF('Detalhe Doadores'!$B$8:D318,'Resumo Doadores'!$B$4,'Detalhe Doadores'!D8:D318)</f>
        <v>8585000</v>
      </c>
      <c r="G4" s="210">
        <f ca="1">SUMIF('Detalhe Doadores'!B$8:E$318,'Resumo Doadores'!B4,'Detalhe Doadores'!$E$8:$E$318)</f>
        <v>8723000</v>
      </c>
      <c r="H4" s="210">
        <f ca="1">SUMIF('Detalhe Doadores'!$B$8:F318,'Resumo Doadores'!$B$4,'Detalhe Doadores'!F8:F318)</f>
        <v>0</v>
      </c>
      <c r="I4" s="210">
        <f ca="1">SUMIF('Detalhe Doadores'!$B$8:G318,'Resumo Doadores'!$B$4,'Detalhe Doadores'!G8:G318)</f>
        <v>0</v>
      </c>
      <c r="J4" s="210">
        <f ca="1">SUMIF('Detalhe Doadores'!$B$8:H318,'Resumo Doadores'!$B$4,'Detalhe Doadores'!H8:H318)</f>
        <v>0</v>
      </c>
      <c r="K4" s="210">
        <f ca="1">SUMIF('Detalhe Doadores'!$B$8:I318,'Resumo Doadores'!$B$4,'Detalhe Doadores'!I8:I318)</f>
        <v>0</v>
      </c>
      <c r="L4" s="210">
        <f ca="1">SUMIF('Detalhe Doadores'!$B$8:J318,'Resumo Doadores'!$B$4,'Detalhe Doadores'!J8:J318)</f>
        <v>0</v>
      </c>
      <c r="M4" s="210">
        <f ca="1">SUMIF('Detalhe Doadores'!$B$8:K318,'Resumo Doadores'!$B$4,'Detalhe Doadores'!K8:K318)</f>
        <v>0</v>
      </c>
      <c r="N4" s="211">
        <f ca="1">SUMIF('Detalhe Doadores'!$B$8:L318,'Resumo Doadores'!$B$4,'Detalhe Doadores'!L8:L318)</f>
        <v>0</v>
      </c>
      <c r="O4" s="19"/>
    </row>
    <row r="5" spans="2:33" ht="15.75" thickBot="1" x14ac:dyDescent="0.3">
      <c r="B5" s="183" t="s">
        <v>6</v>
      </c>
      <c r="C5" s="184"/>
      <c r="D5" s="187">
        <v>1</v>
      </c>
      <c r="E5" s="212">
        <f ca="1">SUMIF('Detalhe Doadores'!B8:C318,'Resumo Doadores'!$B$5,'Detalhe Doadores'!C8:C318)</f>
        <v>7755976</v>
      </c>
      <c r="F5" s="212">
        <f ca="1">SUMIF('Detalhe Doadores'!B8:L190,'Resumo Doadores'!B5,'Detalhe Doadores'!D8:D190)</f>
        <v>7911000</v>
      </c>
      <c r="G5" s="212">
        <f ca="1">SUMIF('Detalhe Doadores'!B$8:E$318,'Resumo Doadores'!B5,'Detalhe Doadores'!$E$8:$E$318)</f>
        <v>8064000</v>
      </c>
      <c r="H5" s="212">
        <f ca="1">SUMIF('Detalhe Doadores'!$B$8:F318,'Resumo Doadores'!$B$5,'Detalhe Doadores'!F8:F318)</f>
        <v>0</v>
      </c>
      <c r="I5" s="212">
        <f ca="1">SUMIF('Detalhe Doadores'!$B$8:G318,'Resumo Doadores'!$B$5,'Detalhe Doadores'!G8:G318)</f>
        <v>0</v>
      </c>
      <c r="J5" s="212">
        <f ca="1">SUMIF('Detalhe Doadores'!$B$8:H318,'Resumo Doadores'!$B$5,'Detalhe Doadores'!H8:H318)</f>
        <v>0</v>
      </c>
      <c r="K5" s="212">
        <f ca="1">SUMIF('Detalhe Doadores'!$B$8:I318,'Resumo Doadores'!$B$5,'Detalhe Doadores'!I8:I318)</f>
        <v>0</v>
      </c>
      <c r="L5" s="212">
        <f ca="1">SUMIF('Detalhe Doadores'!$B$8:J318,'Resumo Doadores'!$B$5,'Detalhe Doadores'!J8:J318)</f>
        <v>0</v>
      </c>
      <c r="M5" s="212">
        <f ca="1">SUMIF('Detalhe Doadores'!$B$8:K318,'Resumo Doadores'!$B$5,'Detalhe Doadores'!K8:K318)</f>
        <v>0</v>
      </c>
      <c r="N5" s="213">
        <f ca="1">SUMIF('Detalhe Doadores'!$B$8:L318,'Resumo Doadores'!$B$5,'Detalhe Doadores'!L8:L318)</f>
        <v>0</v>
      </c>
      <c r="O5" s="19"/>
    </row>
    <row r="6" spans="2:33" x14ac:dyDescent="0.25">
      <c r="B6" s="179" t="s">
        <v>14</v>
      </c>
      <c r="C6" s="180"/>
      <c r="D6" s="185">
        <v>0.66</v>
      </c>
      <c r="E6" s="208"/>
      <c r="F6" s="208"/>
      <c r="G6" s="208"/>
      <c r="H6" s="208"/>
      <c r="I6" s="208"/>
      <c r="J6" s="208"/>
      <c r="K6" s="208"/>
      <c r="L6" s="208"/>
      <c r="M6" s="208"/>
      <c r="N6" s="209"/>
      <c r="O6" s="19"/>
    </row>
    <row r="7" spans="2:33" x14ac:dyDescent="0.25">
      <c r="B7" s="181" t="s">
        <v>18</v>
      </c>
      <c r="C7" s="182"/>
      <c r="D7" s="186">
        <v>0.66</v>
      </c>
      <c r="E7" s="210"/>
      <c r="F7" s="210"/>
      <c r="G7" s="210"/>
      <c r="H7" s="210"/>
      <c r="I7" s="210"/>
      <c r="J7" s="210"/>
      <c r="K7" s="210"/>
      <c r="L7" s="210"/>
      <c r="M7" s="210"/>
      <c r="N7" s="211"/>
    </row>
    <row r="8" spans="2:33" ht="15.75" thickBot="1" x14ac:dyDescent="0.3">
      <c r="B8" s="183" t="s">
        <v>6</v>
      </c>
      <c r="C8" s="184"/>
      <c r="D8" s="187">
        <v>0.66</v>
      </c>
      <c r="E8" s="212"/>
      <c r="F8" s="212"/>
      <c r="G8" s="212"/>
      <c r="H8" s="212"/>
      <c r="I8" s="212"/>
      <c r="J8" s="212"/>
      <c r="K8" s="212"/>
      <c r="L8" s="212"/>
      <c r="M8" s="212"/>
      <c r="N8" s="213"/>
    </row>
    <row r="9" spans="2:33" x14ac:dyDescent="0.25">
      <c r="B9" s="179" t="s">
        <v>14</v>
      </c>
      <c r="C9" s="180"/>
      <c r="D9" s="185">
        <v>0.33</v>
      </c>
      <c r="E9" s="208"/>
      <c r="F9" s="208"/>
      <c r="G9" s="208"/>
      <c r="H9" s="208"/>
      <c r="I9" s="208"/>
      <c r="J9" s="208"/>
      <c r="K9" s="208"/>
      <c r="L9" s="208"/>
      <c r="M9" s="208"/>
      <c r="N9" s="209"/>
    </row>
    <row r="10" spans="2:33" x14ac:dyDescent="0.25">
      <c r="B10" s="181" t="s">
        <v>18</v>
      </c>
      <c r="C10" s="182"/>
      <c r="D10" s="186">
        <v>0.33</v>
      </c>
      <c r="E10" s="210"/>
      <c r="F10" s="210"/>
      <c r="G10" s="210"/>
      <c r="H10" s="210"/>
      <c r="I10" s="210"/>
      <c r="J10" s="210"/>
      <c r="K10" s="210"/>
      <c r="L10" s="210"/>
      <c r="M10" s="210"/>
      <c r="N10" s="211"/>
    </row>
    <row r="11" spans="2:33" ht="15.75" thickBot="1" x14ac:dyDescent="0.3">
      <c r="B11" s="183" t="s">
        <v>6</v>
      </c>
      <c r="C11" s="184"/>
      <c r="D11" s="187">
        <v>0.33</v>
      </c>
      <c r="E11" s="212"/>
      <c r="F11" s="212"/>
      <c r="G11" s="212"/>
      <c r="H11" s="212"/>
      <c r="I11" s="212"/>
      <c r="J11" s="212"/>
      <c r="K11" s="212"/>
      <c r="L11" s="212"/>
      <c r="M11" s="212"/>
      <c r="N11" s="213"/>
    </row>
    <row r="12" spans="2:33" x14ac:dyDescent="0.25">
      <c r="D12" s="178"/>
    </row>
    <row r="13" spans="2:33" x14ac:dyDescent="0.25">
      <c r="D13" s="178"/>
    </row>
  </sheetData>
  <mergeCells count="1">
    <mergeCell ref="F1:N1"/>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Como preencher</vt:lpstr>
      <vt:lpstr>Apoio</vt:lpstr>
      <vt:lpstr>Pressupostos</vt:lpstr>
      <vt:lpstr>Recursos Humanos</vt:lpstr>
      <vt:lpstr>Funcionamento</vt:lpstr>
      <vt:lpstr>Investimento Geral</vt:lpstr>
      <vt:lpstr>Detalhe Doadores</vt:lpstr>
      <vt:lpstr>Financiamento Estado</vt:lpstr>
      <vt:lpstr>Resumo Doadores</vt:lpstr>
      <vt:lpstr>Detalhes Receitas Próprias</vt:lpstr>
      <vt:lpstr>Receitas Próprias</vt:lpstr>
      <vt:lpstr>Output Financiamento</vt:lpstr>
      <vt:lpstr>Output Despesa</vt:lpstr>
      <vt:lpstr>Lacuna Financeira</vt:lpstr>
      <vt:lpstr>Gráficos </vt:lpstr>
      <vt:lpstr>fonteorcamentaria</vt:lpstr>
      <vt:lpstr>INF_SAL_2</vt:lpstr>
      <vt:lpstr>'Recursos Humanos'!Print_Area</vt:lpstr>
      <vt:lpstr>'Recursos Humanos'!Print_Titles</vt:lpstr>
      <vt:lpstr>Prioridade</vt:lpstr>
      <vt:lpstr>prioridades</vt:lpstr>
      <vt:lpstr>probabilidade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Luiza Maia de Castro</dc:creator>
  <cp:lastModifiedBy>Sean Nazerali</cp:lastModifiedBy>
  <cp:revision/>
  <dcterms:created xsi:type="dcterms:W3CDTF">2017-03-02T07:37:14Z</dcterms:created>
  <dcterms:modified xsi:type="dcterms:W3CDTF">2017-07-31T13:58:59Z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6a6b3cae-eadc-47a4-933e-ba9c84260c3f</vt:lpwstr>
  </property>
</Properties>
</file>